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ndriska.vocaskova\Desktop\"/>
    </mc:Choice>
  </mc:AlternateContent>
  <bookViews>
    <workbookView xWindow="0" yWindow="0" windowWidth="0" windowHeight="0"/>
  </bookViews>
  <sheets>
    <sheet name="Rekapitulace stavby" sheetId="1" r:id="rId1"/>
    <sheet name="2021.1 Psychiatrie - Klim..." sheetId="2" r:id="rId2"/>
    <sheet name="2021.2 Psychiatrie - Rozv..." sheetId="3" r:id="rId3"/>
    <sheet name="2021.3 Psychiatrie - Výmě..." sheetId="4" r:id="rId4"/>
    <sheet name="EK-124-2016 - Rekonstrukc..." sheetId="5" r:id="rId5"/>
    <sheet name="SO01 - Příprava území-HTÚ..." sheetId="6" r:id="rId6"/>
    <sheet name="SO02 - Hrací plocha (skla..." sheetId="7" r:id="rId7"/>
    <sheet name="SO03 - Altán" sheetId="8" r:id="rId8"/>
    <sheet name="SO04 - Drenážní systém" sheetId="9" r:id="rId9"/>
    <sheet name="SO05 - Venkovní areálové ..." sheetId="10" r:id="rId10"/>
    <sheet name="SO06 - Zpevněné plochy" sheetId="11" r:id="rId11"/>
    <sheet name="SO07 - Sadové úpravy" sheetId="12" r:id="rId12"/>
    <sheet name="SO08 - Oplocení" sheetId="13" r:id="rId13"/>
    <sheet name="VRN - Ostatní rozpočtové ..." sheetId="14" r:id="rId14"/>
  </sheets>
  <definedNames>
    <definedName name="_xlnm.Print_Area" localSheetId="0">'Rekapitulace stavby'!$D$4:$AO$76,'Rekapitulace stavby'!$C$82:$AQ$109</definedName>
    <definedName name="_xlnm.Print_Titles" localSheetId="0">'Rekapitulace stavby'!$92:$92</definedName>
    <definedName name="_xlnm._FilterDatabase" localSheetId="1" hidden="1">'2021.1 Psychiatrie - Klim...'!$C$120:$K$178</definedName>
    <definedName name="_xlnm.Print_Area" localSheetId="1">'2021.1 Psychiatrie - Klim...'!$C$4:$J$76,'2021.1 Psychiatrie - Klim...'!$C$82:$J$102,'2021.1 Psychiatrie - Klim...'!$C$108:$J$178</definedName>
    <definedName name="_xlnm.Print_Titles" localSheetId="1">'2021.1 Psychiatrie - Klim...'!$120:$120</definedName>
    <definedName name="_xlnm._FilterDatabase" localSheetId="2" hidden="1">'2021.2 Psychiatrie - Rozv...'!$C$129:$K$276</definedName>
    <definedName name="_xlnm.Print_Area" localSheetId="2">'2021.2 Psychiatrie - Rozv...'!$C$4:$J$76,'2021.2 Psychiatrie - Rozv...'!$C$82:$J$111,'2021.2 Psychiatrie - Rozv...'!$C$117:$J$276</definedName>
    <definedName name="_xlnm.Print_Titles" localSheetId="2">'2021.2 Psychiatrie - Rozv...'!$129:$129</definedName>
    <definedName name="_xlnm._FilterDatabase" localSheetId="3" hidden="1">'2021.3 Psychiatrie - Výmě...'!$C$118:$K$162</definedName>
    <definedName name="_xlnm.Print_Area" localSheetId="3">'2021.3 Psychiatrie - Výmě...'!$C$4:$J$76,'2021.3 Psychiatrie - Výmě...'!$C$82:$J$100,'2021.3 Psychiatrie - Výmě...'!$C$106:$J$162</definedName>
    <definedName name="_xlnm.Print_Titles" localSheetId="3">'2021.3 Psychiatrie - Výmě...'!$118:$118</definedName>
    <definedName name="_xlnm._FilterDatabase" localSheetId="4" hidden="1">'EK-124-2016 - Rekonstrukc...'!$C$139:$K$344</definedName>
    <definedName name="_xlnm.Print_Area" localSheetId="4">'EK-124-2016 - Rekonstrukc...'!$C$4:$J$76,'EK-124-2016 - Rekonstrukc...'!$C$82:$J$119,'EK-124-2016 - Rekonstrukc...'!$C$125:$J$344</definedName>
    <definedName name="_xlnm.Print_Titles" localSheetId="4">'EK-124-2016 - Rekonstrukc...'!$139:$139</definedName>
    <definedName name="_xlnm._FilterDatabase" localSheetId="5" hidden="1">'SO01 - Příprava území-HTÚ...'!$C$118:$K$182</definedName>
    <definedName name="_xlnm.Print_Area" localSheetId="5">'SO01 - Příprava území-HTÚ...'!$C$4:$J$76,'SO01 - Příprava území-HTÚ...'!$C$82:$J$100,'SO01 - Příprava území-HTÚ...'!$C$106:$J$182</definedName>
    <definedName name="_xlnm.Print_Titles" localSheetId="5">'SO01 - Příprava území-HTÚ...'!$118:$118</definedName>
    <definedName name="_xlnm._FilterDatabase" localSheetId="6" hidden="1">'SO02 - Hrací plocha (skla...'!$C$124:$K$291</definedName>
    <definedName name="_xlnm.Print_Area" localSheetId="6">'SO02 - Hrací plocha (skla...'!$C$4:$J$76,'SO02 - Hrací plocha (skla...'!$C$82:$J$106,'SO02 - Hrací plocha (skla...'!$C$112:$J$291</definedName>
    <definedName name="_xlnm.Print_Titles" localSheetId="6">'SO02 - Hrací plocha (skla...'!$124:$124</definedName>
    <definedName name="_xlnm._FilterDatabase" localSheetId="7" hidden="1">'SO03 - Altán'!$C$126:$K$283</definedName>
    <definedName name="_xlnm.Print_Area" localSheetId="7">'SO03 - Altán'!$C$4:$J$76,'SO03 - Altán'!$C$82:$J$108,'SO03 - Altán'!$C$114:$J$283</definedName>
    <definedName name="_xlnm.Print_Titles" localSheetId="7">'SO03 - Altán'!$126:$126</definedName>
    <definedName name="_xlnm._FilterDatabase" localSheetId="8" hidden="1">'SO04 - Drenážní systém'!$C$121:$K$290</definedName>
    <definedName name="_xlnm.Print_Area" localSheetId="8">'SO04 - Drenážní systém'!$C$4:$J$76,'SO04 - Drenážní systém'!$C$82:$J$103,'SO04 - Drenážní systém'!$C$109:$J$290</definedName>
    <definedName name="_xlnm.Print_Titles" localSheetId="8">'SO04 - Drenážní systém'!$121:$121</definedName>
    <definedName name="_xlnm._FilterDatabase" localSheetId="9" hidden="1">'SO05 - Venkovní areálové ...'!$C$123:$K$237</definedName>
    <definedName name="_xlnm.Print_Area" localSheetId="9">'SO05 - Venkovní areálové ...'!$C$4:$J$76,'SO05 - Venkovní areálové ...'!$C$82:$J$105,'SO05 - Venkovní areálové ...'!$C$111:$J$237</definedName>
    <definedName name="_xlnm.Print_Titles" localSheetId="9">'SO05 - Venkovní areálové ...'!$123:$123</definedName>
    <definedName name="_xlnm._FilterDatabase" localSheetId="10" hidden="1">'SO06 - Zpevněné plochy'!$C$119:$K$150</definedName>
    <definedName name="_xlnm.Print_Area" localSheetId="10">'SO06 - Zpevněné plochy'!$C$4:$J$76,'SO06 - Zpevněné plochy'!$C$82:$J$101,'SO06 - Zpevněné plochy'!$C$107:$J$150</definedName>
    <definedName name="_xlnm.Print_Titles" localSheetId="10">'SO06 - Zpevněné plochy'!$119:$119</definedName>
    <definedName name="_xlnm._FilterDatabase" localSheetId="11" hidden="1">'SO07 - Sadové úpravy'!$C$118:$K$185</definedName>
    <definedName name="_xlnm.Print_Area" localSheetId="11">'SO07 - Sadové úpravy'!$C$4:$J$76,'SO07 - Sadové úpravy'!$C$82:$J$100,'SO07 - Sadové úpravy'!$C$106:$J$185</definedName>
    <definedName name="_xlnm.Print_Titles" localSheetId="11">'SO07 - Sadové úpravy'!$118:$118</definedName>
    <definedName name="_xlnm._FilterDatabase" localSheetId="12" hidden="1">'SO08 - Oplocení'!$C$120:$K$158</definedName>
    <definedName name="_xlnm.Print_Area" localSheetId="12">'SO08 - Oplocení'!$C$4:$J$76,'SO08 - Oplocení'!$C$82:$J$102,'SO08 - Oplocení'!$C$108:$J$158</definedName>
    <definedName name="_xlnm.Print_Titles" localSheetId="12">'SO08 - Oplocení'!$120:$120</definedName>
    <definedName name="_xlnm._FilterDatabase" localSheetId="13" hidden="1">'VRN - Ostatní rozpočtové ...'!$C$119:$K$130</definedName>
    <definedName name="_xlnm.Print_Area" localSheetId="13">'VRN - Ostatní rozpočtové ...'!$C$4:$J$76,'VRN - Ostatní rozpočtové ...'!$C$82:$J$101,'VRN - Ostatní rozpočtové ...'!$C$107:$J$130</definedName>
    <definedName name="_xlnm.Print_Titles" localSheetId="13">'VRN - Ostatní rozpočtové ...'!$119:$119</definedName>
  </definedNames>
  <calcPr/>
</workbook>
</file>

<file path=xl/calcChain.xml><?xml version="1.0" encoding="utf-8"?>
<calcChain xmlns="http://schemas.openxmlformats.org/spreadsheetml/2006/main">
  <c i="14" l="1" r="T128"/>
  <c r="J37"/>
  <c r="J36"/>
  <c i="1" r="AY108"/>
  <c i="14" r="J35"/>
  <c i="1" r="AX108"/>
  <c i="14" r="BI129"/>
  <c r="BH129"/>
  <c r="BG129"/>
  <c r="BF129"/>
  <c r="T129"/>
  <c r="R129"/>
  <c r="R128"/>
  <c r="P129"/>
  <c r="P128"/>
  <c r="BI126"/>
  <c r="BH126"/>
  <c r="BG126"/>
  <c r="BF126"/>
  <c r="T126"/>
  <c r="T125"/>
  <c r="R126"/>
  <c r="R125"/>
  <c r="P126"/>
  <c r="P125"/>
  <c r="BI123"/>
  <c r="BH123"/>
  <c r="BG123"/>
  <c r="BF123"/>
  <c r="T123"/>
  <c r="T122"/>
  <c r="T121"/>
  <c r="T120"/>
  <c r="R123"/>
  <c r="R122"/>
  <c r="R121"/>
  <c r="R120"/>
  <c r="P123"/>
  <c r="P122"/>
  <c r="P121"/>
  <c r="P120"/>
  <c i="1" r="AU108"/>
  <c i="14" r="J117"/>
  <c r="J116"/>
  <c r="F116"/>
  <c r="F114"/>
  <c r="E112"/>
  <c r="J92"/>
  <c r="J91"/>
  <c r="F91"/>
  <c r="F89"/>
  <c r="E87"/>
  <c r="J18"/>
  <c r="E18"/>
  <c r="F92"/>
  <c r="J17"/>
  <c r="J12"/>
  <c r="J114"/>
  <c r="E7"/>
  <c r="E110"/>
  <c i="13" r="R138"/>
  <c r="J37"/>
  <c r="J36"/>
  <c i="1" r="AY107"/>
  <c i="13" r="J35"/>
  <c i="1" r="AX107"/>
  <c i="13" r="BI157"/>
  <c r="BH157"/>
  <c r="BG157"/>
  <c r="BF157"/>
  <c r="T157"/>
  <c r="T156"/>
  <c r="R157"/>
  <c r="R156"/>
  <c r="P157"/>
  <c r="P156"/>
  <c r="BI154"/>
  <c r="BH154"/>
  <c r="BG154"/>
  <c r="BF154"/>
  <c r="T154"/>
  <c r="R154"/>
  <c r="P154"/>
  <c r="BI152"/>
  <c r="BH152"/>
  <c r="BG152"/>
  <c r="BF152"/>
  <c r="T152"/>
  <c r="R152"/>
  <c r="P152"/>
  <c r="BI148"/>
  <c r="BH148"/>
  <c r="BG148"/>
  <c r="BF148"/>
  <c r="T148"/>
  <c r="R148"/>
  <c r="P148"/>
  <c r="BI146"/>
  <c r="BH146"/>
  <c r="BG146"/>
  <c r="BF146"/>
  <c r="T146"/>
  <c r="R146"/>
  <c r="P146"/>
  <c r="BI144"/>
  <c r="BH144"/>
  <c r="BG144"/>
  <c r="BF144"/>
  <c r="T144"/>
  <c r="R144"/>
  <c r="P144"/>
  <c r="BI139"/>
  <c r="BH139"/>
  <c r="BG139"/>
  <c r="BF139"/>
  <c r="T139"/>
  <c r="T138"/>
  <c r="R139"/>
  <c r="P139"/>
  <c r="P138"/>
  <c r="BI134"/>
  <c r="BH134"/>
  <c r="BG134"/>
  <c r="BF134"/>
  <c r="T134"/>
  <c r="R134"/>
  <c r="P134"/>
  <c r="BI130"/>
  <c r="BH130"/>
  <c r="BG130"/>
  <c r="BF130"/>
  <c r="T130"/>
  <c r="R130"/>
  <c r="P130"/>
  <c r="BI128"/>
  <c r="BH128"/>
  <c r="BG128"/>
  <c r="BF128"/>
  <c r="T128"/>
  <c r="R128"/>
  <c r="P128"/>
  <c r="BI124"/>
  <c r="BH124"/>
  <c r="BG124"/>
  <c r="BF124"/>
  <c r="T124"/>
  <c r="R124"/>
  <c r="P124"/>
  <c r="J118"/>
  <c r="J117"/>
  <c r="F117"/>
  <c r="F115"/>
  <c r="E113"/>
  <c r="J92"/>
  <c r="J91"/>
  <c r="F91"/>
  <c r="F89"/>
  <c r="E87"/>
  <c r="J18"/>
  <c r="E18"/>
  <c r="F92"/>
  <c r="J17"/>
  <c r="J12"/>
  <c r="J89"/>
  <c r="E7"/>
  <c r="E111"/>
  <c i="12" r="J37"/>
  <c r="J36"/>
  <c i="1" r="AY106"/>
  <c i="12" r="J35"/>
  <c i="1" r="AX106"/>
  <c i="12"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48"/>
  <c r="BH148"/>
  <c r="BG148"/>
  <c r="BF148"/>
  <c r="T148"/>
  <c r="R148"/>
  <c r="P148"/>
  <c r="BI144"/>
  <c r="BH144"/>
  <c r="BG144"/>
  <c r="BF144"/>
  <c r="T144"/>
  <c r="R144"/>
  <c r="P144"/>
  <c r="BI140"/>
  <c r="BH140"/>
  <c r="BG140"/>
  <c r="BF140"/>
  <c r="T140"/>
  <c r="R140"/>
  <c r="P140"/>
  <c r="BI138"/>
  <c r="BH138"/>
  <c r="BG138"/>
  <c r="BF138"/>
  <c r="T138"/>
  <c r="R138"/>
  <c r="P138"/>
  <c r="BI134"/>
  <c r="BH134"/>
  <c r="BG134"/>
  <c r="BF134"/>
  <c r="T134"/>
  <c r="R134"/>
  <c r="P134"/>
  <c r="BI130"/>
  <c r="BH130"/>
  <c r="BG130"/>
  <c r="BF130"/>
  <c r="T130"/>
  <c r="R130"/>
  <c r="P130"/>
  <c r="BI126"/>
  <c r="BH126"/>
  <c r="BG126"/>
  <c r="BF126"/>
  <c r="T126"/>
  <c r="R126"/>
  <c r="P126"/>
  <c r="BI122"/>
  <c r="BH122"/>
  <c r="BG122"/>
  <c r="BF122"/>
  <c r="T122"/>
  <c r="R122"/>
  <c r="P122"/>
  <c r="J116"/>
  <c r="J115"/>
  <c r="F115"/>
  <c r="F113"/>
  <c r="E111"/>
  <c r="J92"/>
  <c r="J91"/>
  <c r="F91"/>
  <c r="F89"/>
  <c r="E87"/>
  <c r="J18"/>
  <c r="E18"/>
  <c r="F116"/>
  <c r="J17"/>
  <c r="J12"/>
  <c r="J89"/>
  <c r="E7"/>
  <c r="E109"/>
  <c i="11" r="J37"/>
  <c r="J36"/>
  <c i="1" r="AY105"/>
  <c i="11" r="J35"/>
  <c i="1" r="AX105"/>
  <c i="11" r="BI149"/>
  <c r="BH149"/>
  <c r="BG149"/>
  <c r="BF149"/>
  <c r="T149"/>
  <c r="T148"/>
  <c r="R149"/>
  <c r="R148"/>
  <c r="P149"/>
  <c r="P148"/>
  <c r="BI146"/>
  <c r="BH146"/>
  <c r="BG146"/>
  <c r="BF146"/>
  <c r="T146"/>
  <c r="R146"/>
  <c r="P146"/>
  <c r="BI144"/>
  <c r="BH144"/>
  <c r="BG144"/>
  <c r="BF144"/>
  <c r="T144"/>
  <c r="R144"/>
  <c r="P144"/>
  <c r="BI140"/>
  <c r="BH140"/>
  <c r="BG140"/>
  <c r="BF140"/>
  <c r="T140"/>
  <c r="R140"/>
  <c r="P140"/>
  <c r="BI135"/>
  <c r="BH135"/>
  <c r="BG135"/>
  <c r="BF135"/>
  <c r="T135"/>
  <c r="R135"/>
  <c r="P135"/>
  <c r="BI131"/>
  <c r="BH131"/>
  <c r="BG131"/>
  <c r="BF131"/>
  <c r="T131"/>
  <c r="R131"/>
  <c r="P131"/>
  <c r="BI127"/>
  <c r="BH127"/>
  <c r="BG127"/>
  <c r="BF127"/>
  <c r="T127"/>
  <c r="R127"/>
  <c r="P127"/>
  <c r="BI123"/>
  <c r="BH123"/>
  <c r="BG123"/>
  <c r="BF123"/>
  <c r="T123"/>
  <c r="R123"/>
  <c r="P123"/>
  <c r="J117"/>
  <c r="J116"/>
  <c r="F116"/>
  <c r="F114"/>
  <c r="E112"/>
  <c r="J92"/>
  <c r="J91"/>
  <c r="F91"/>
  <c r="F89"/>
  <c r="E87"/>
  <c r="J18"/>
  <c r="E18"/>
  <c r="F92"/>
  <c r="J17"/>
  <c r="J12"/>
  <c r="J114"/>
  <c r="E7"/>
  <c r="E110"/>
  <c i="10" r="J37"/>
  <c r="J36"/>
  <c i="1" r="AY104"/>
  <c i="10" r="J35"/>
  <c i="1" r="AX104"/>
  <c i="10" r="BI236"/>
  <c r="BH236"/>
  <c r="BG236"/>
  <c r="BF236"/>
  <c r="T236"/>
  <c r="R236"/>
  <c r="P236"/>
  <c r="BI234"/>
  <c r="BH234"/>
  <c r="BG234"/>
  <c r="BF234"/>
  <c r="T234"/>
  <c r="R234"/>
  <c r="P234"/>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7"/>
  <c r="BH217"/>
  <c r="BG217"/>
  <c r="BF217"/>
  <c r="T217"/>
  <c r="T216"/>
  <c r="R217"/>
  <c r="R216"/>
  <c r="P217"/>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1"/>
  <c r="BH171"/>
  <c r="BG171"/>
  <c r="BF171"/>
  <c r="T171"/>
  <c r="R171"/>
  <c r="P171"/>
  <c r="BI169"/>
  <c r="BH169"/>
  <c r="BG169"/>
  <c r="BF169"/>
  <c r="T169"/>
  <c r="R169"/>
  <c r="P169"/>
  <c r="BI164"/>
  <c r="BH164"/>
  <c r="BG164"/>
  <c r="BF164"/>
  <c r="T164"/>
  <c r="R164"/>
  <c r="P164"/>
  <c r="BI159"/>
  <c r="BH159"/>
  <c r="BG159"/>
  <c r="BF159"/>
  <c r="T159"/>
  <c r="R159"/>
  <c r="P159"/>
  <c r="BI157"/>
  <c r="BH157"/>
  <c r="BG157"/>
  <c r="BF157"/>
  <c r="T157"/>
  <c r="R157"/>
  <c r="P157"/>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1"/>
  <c r="BH141"/>
  <c r="BG141"/>
  <c r="BF141"/>
  <c r="T141"/>
  <c r="R141"/>
  <c r="P141"/>
  <c r="BI139"/>
  <c r="BH139"/>
  <c r="BG139"/>
  <c r="BF139"/>
  <c r="T139"/>
  <c r="R139"/>
  <c r="P139"/>
  <c r="BI133"/>
  <c r="BH133"/>
  <c r="BG133"/>
  <c r="BF133"/>
  <c r="T133"/>
  <c r="R133"/>
  <c r="P133"/>
  <c r="BI127"/>
  <c r="BH127"/>
  <c r="BG127"/>
  <c r="BF127"/>
  <c r="T127"/>
  <c r="R127"/>
  <c r="P127"/>
  <c r="J121"/>
  <c r="J120"/>
  <c r="F120"/>
  <c r="F118"/>
  <c r="E116"/>
  <c r="J92"/>
  <c r="J91"/>
  <c r="F91"/>
  <c r="F89"/>
  <c r="E87"/>
  <c r="J18"/>
  <c r="E18"/>
  <c r="F92"/>
  <c r="J17"/>
  <c r="J12"/>
  <c r="J89"/>
  <c r="E7"/>
  <c r="E114"/>
  <c i="9" r="J37"/>
  <c r="J36"/>
  <c i="1" r="AY103"/>
  <c i="9" r="J35"/>
  <c i="1" r="AX103"/>
  <c i="9" r="BI289"/>
  <c r="BH289"/>
  <c r="BG289"/>
  <c r="BF289"/>
  <c r="T289"/>
  <c r="T288"/>
  <c r="R289"/>
  <c r="R288"/>
  <c r="P289"/>
  <c r="P288"/>
  <c r="BI283"/>
  <c r="BH283"/>
  <c r="BG283"/>
  <c r="BF283"/>
  <c r="T283"/>
  <c r="R283"/>
  <c r="P283"/>
  <c r="BI278"/>
  <c r="BH278"/>
  <c r="BG278"/>
  <c r="BF278"/>
  <c r="T278"/>
  <c r="R278"/>
  <c r="P278"/>
  <c r="BI276"/>
  <c r="BH276"/>
  <c r="BG276"/>
  <c r="BF276"/>
  <c r="T276"/>
  <c r="R276"/>
  <c r="P276"/>
  <c r="BI271"/>
  <c r="BH271"/>
  <c r="BG271"/>
  <c r="BF271"/>
  <c r="T271"/>
  <c r="R271"/>
  <c r="P271"/>
  <c r="BI269"/>
  <c r="BH269"/>
  <c r="BG269"/>
  <c r="BF269"/>
  <c r="T269"/>
  <c r="R269"/>
  <c r="P269"/>
  <c r="BI264"/>
  <c r="BH264"/>
  <c r="BG264"/>
  <c r="BF264"/>
  <c r="T264"/>
  <c r="R264"/>
  <c r="P264"/>
  <c r="BI262"/>
  <c r="BH262"/>
  <c r="BG262"/>
  <c r="BF262"/>
  <c r="T262"/>
  <c r="R262"/>
  <c r="P262"/>
  <c r="BI257"/>
  <c r="BH257"/>
  <c r="BG257"/>
  <c r="BF257"/>
  <c r="T257"/>
  <c r="R257"/>
  <c r="P257"/>
  <c r="BI255"/>
  <c r="BH255"/>
  <c r="BG255"/>
  <c r="BF255"/>
  <c r="T255"/>
  <c r="R255"/>
  <c r="P255"/>
  <c r="BI250"/>
  <c r="BH250"/>
  <c r="BG250"/>
  <c r="BF250"/>
  <c r="T250"/>
  <c r="R250"/>
  <c r="P250"/>
  <c r="BI244"/>
  <c r="BH244"/>
  <c r="BG244"/>
  <c r="BF244"/>
  <c r="T244"/>
  <c r="R244"/>
  <c r="P244"/>
  <c r="BI239"/>
  <c r="BH239"/>
  <c r="BG239"/>
  <c r="BF239"/>
  <c r="T239"/>
  <c r="R239"/>
  <c r="P239"/>
  <c r="BI234"/>
  <c r="BH234"/>
  <c r="BG234"/>
  <c r="BF234"/>
  <c r="T234"/>
  <c r="R234"/>
  <c r="P234"/>
  <c r="BI228"/>
  <c r="BH228"/>
  <c r="BG228"/>
  <c r="BF228"/>
  <c r="T228"/>
  <c r="R228"/>
  <c r="P228"/>
  <c r="BI222"/>
  <c r="BH222"/>
  <c r="BG222"/>
  <c r="BF222"/>
  <c r="T222"/>
  <c r="R222"/>
  <c r="P222"/>
  <c r="BI216"/>
  <c r="BH216"/>
  <c r="BG216"/>
  <c r="BF216"/>
  <c r="T216"/>
  <c r="R216"/>
  <c r="P216"/>
  <c r="BI202"/>
  <c r="BH202"/>
  <c r="BG202"/>
  <c r="BF202"/>
  <c r="T202"/>
  <c r="R202"/>
  <c r="P202"/>
  <c r="BI189"/>
  <c r="BH189"/>
  <c r="BG189"/>
  <c r="BF189"/>
  <c r="T189"/>
  <c r="R189"/>
  <c r="P189"/>
  <c r="BI185"/>
  <c r="BH185"/>
  <c r="BG185"/>
  <c r="BF185"/>
  <c r="T185"/>
  <c r="R185"/>
  <c r="P185"/>
  <c r="BI181"/>
  <c r="BH181"/>
  <c r="BG181"/>
  <c r="BF181"/>
  <c r="T181"/>
  <c r="R181"/>
  <c r="P181"/>
  <c r="BI178"/>
  <c r="BH178"/>
  <c r="BG178"/>
  <c r="BF178"/>
  <c r="T178"/>
  <c r="R178"/>
  <c r="P178"/>
  <c r="BI174"/>
  <c r="BH174"/>
  <c r="BG174"/>
  <c r="BF174"/>
  <c r="T174"/>
  <c r="R174"/>
  <c r="P174"/>
  <c r="BI170"/>
  <c r="BH170"/>
  <c r="BG170"/>
  <c r="BF170"/>
  <c r="T170"/>
  <c r="R170"/>
  <c r="P170"/>
  <c r="BI168"/>
  <c r="BH168"/>
  <c r="BG168"/>
  <c r="BF168"/>
  <c r="T168"/>
  <c r="R168"/>
  <c r="P168"/>
  <c r="BI163"/>
  <c r="BH163"/>
  <c r="BG163"/>
  <c r="BF163"/>
  <c r="T163"/>
  <c r="R163"/>
  <c r="P163"/>
  <c r="BI161"/>
  <c r="BH161"/>
  <c r="BG161"/>
  <c r="BF161"/>
  <c r="T161"/>
  <c r="R161"/>
  <c r="P161"/>
  <c r="BI156"/>
  <c r="BH156"/>
  <c r="BG156"/>
  <c r="BF156"/>
  <c r="T156"/>
  <c r="R156"/>
  <c r="P156"/>
  <c r="BI150"/>
  <c r="BH150"/>
  <c r="BG150"/>
  <c r="BF150"/>
  <c r="T150"/>
  <c r="R150"/>
  <c r="P150"/>
  <c r="BI144"/>
  <c r="BH144"/>
  <c r="BG144"/>
  <c r="BF144"/>
  <c r="T144"/>
  <c r="R144"/>
  <c r="P144"/>
  <c r="BI139"/>
  <c r="BH139"/>
  <c r="BG139"/>
  <c r="BF139"/>
  <c r="T139"/>
  <c r="R139"/>
  <c r="P139"/>
  <c r="BI125"/>
  <c r="BH125"/>
  <c r="BG125"/>
  <c r="BF125"/>
  <c r="T125"/>
  <c r="R125"/>
  <c r="P125"/>
  <c r="J119"/>
  <c r="J118"/>
  <c r="F118"/>
  <c r="F116"/>
  <c r="E114"/>
  <c r="J92"/>
  <c r="J91"/>
  <c r="F91"/>
  <c r="F89"/>
  <c r="E87"/>
  <c r="J18"/>
  <c r="E18"/>
  <c r="F92"/>
  <c r="J17"/>
  <c r="J12"/>
  <c r="J89"/>
  <c r="E7"/>
  <c r="E85"/>
  <c i="8" r="J37"/>
  <c r="J36"/>
  <c i="1" r="AY102"/>
  <c i="8" r="J35"/>
  <c i="1" r="AX102"/>
  <c i="8" r="BI276"/>
  <c r="BH276"/>
  <c r="BG276"/>
  <c r="BF276"/>
  <c r="T276"/>
  <c r="R276"/>
  <c r="P276"/>
  <c r="BI265"/>
  <c r="BH265"/>
  <c r="BG265"/>
  <c r="BF265"/>
  <c r="T265"/>
  <c r="R265"/>
  <c r="P265"/>
  <c r="BI262"/>
  <c r="BH262"/>
  <c r="BG262"/>
  <c r="BF262"/>
  <c r="T262"/>
  <c r="R262"/>
  <c r="P262"/>
  <c r="BI258"/>
  <c r="BH258"/>
  <c r="BG258"/>
  <c r="BF258"/>
  <c r="T258"/>
  <c r="R258"/>
  <c r="P258"/>
  <c r="BI255"/>
  <c r="BH255"/>
  <c r="BG255"/>
  <c r="BF255"/>
  <c r="T255"/>
  <c r="R255"/>
  <c r="P255"/>
  <c r="BI251"/>
  <c r="BH251"/>
  <c r="BG251"/>
  <c r="BF251"/>
  <c r="T251"/>
  <c r="R251"/>
  <c r="P251"/>
  <c r="BI249"/>
  <c r="BH249"/>
  <c r="BG249"/>
  <c r="BF249"/>
  <c r="T249"/>
  <c r="R249"/>
  <c r="P249"/>
  <c r="BI247"/>
  <c r="BH247"/>
  <c r="BG247"/>
  <c r="BF247"/>
  <c r="T247"/>
  <c r="R247"/>
  <c r="P247"/>
  <c r="BI244"/>
  <c r="BH244"/>
  <c r="BG244"/>
  <c r="BF244"/>
  <c r="T244"/>
  <c r="R244"/>
  <c r="P244"/>
  <c r="BI240"/>
  <c r="BH240"/>
  <c r="BG240"/>
  <c r="BF240"/>
  <c r="T240"/>
  <c r="R240"/>
  <c r="P240"/>
  <c r="BI238"/>
  <c r="BH238"/>
  <c r="BG238"/>
  <c r="BF238"/>
  <c r="T238"/>
  <c r="R238"/>
  <c r="P238"/>
  <c r="BI236"/>
  <c r="BH236"/>
  <c r="BG236"/>
  <c r="BF236"/>
  <c r="T236"/>
  <c r="R236"/>
  <c r="P236"/>
  <c r="BI234"/>
  <c r="BH234"/>
  <c r="BG234"/>
  <c r="BF234"/>
  <c r="T234"/>
  <c r="R234"/>
  <c r="P234"/>
  <c r="BI230"/>
  <c r="BH230"/>
  <c r="BG230"/>
  <c r="BF230"/>
  <c r="T230"/>
  <c r="R230"/>
  <c r="P230"/>
  <c r="BI228"/>
  <c r="BH228"/>
  <c r="BG228"/>
  <c r="BF228"/>
  <c r="T228"/>
  <c r="R228"/>
  <c r="P228"/>
  <c r="BI226"/>
  <c r="BH226"/>
  <c r="BG226"/>
  <c r="BF226"/>
  <c r="T226"/>
  <c r="R226"/>
  <c r="P226"/>
  <c r="BI223"/>
  <c r="BH223"/>
  <c r="BG223"/>
  <c r="BF223"/>
  <c r="T223"/>
  <c r="R223"/>
  <c r="P223"/>
  <c r="BI219"/>
  <c r="BH219"/>
  <c r="BG219"/>
  <c r="BF219"/>
  <c r="T219"/>
  <c r="R219"/>
  <c r="P219"/>
  <c r="BI215"/>
  <c r="BH215"/>
  <c r="BG215"/>
  <c r="BF215"/>
  <c r="T215"/>
  <c r="R215"/>
  <c r="P215"/>
  <c r="BI211"/>
  <c r="BH211"/>
  <c r="BG211"/>
  <c r="BF211"/>
  <c r="T211"/>
  <c r="R211"/>
  <c r="P211"/>
  <c r="BI209"/>
  <c r="BH209"/>
  <c r="BG209"/>
  <c r="BF209"/>
  <c r="T209"/>
  <c r="R209"/>
  <c r="P209"/>
  <c r="BI205"/>
  <c r="BH205"/>
  <c r="BG205"/>
  <c r="BF205"/>
  <c r="T205"/>
  <c r="R205"/>
  <c r="P205"/>
  <c r="BI198"/>
  <c r="BH198"/>
  <c r="BG198"/>
  <c r="BF198"/>
  <c r="T198"/>
  <c r="R198"/>
  <c r="P198"/>
  <c r="BI191"/>
  <c r="BH191"/>
  <c r="BG191"/>
  <c r="BF191"/>
  <c r="T191"/>
  <c r="R191"/>
  <c r="P191"/>
  <c r="BI183"/>
  <c r="BH183"/>
  <c r="BG183"/>
  <c r="BF183"/>
  <c r="T183"/>
  <c r="R183"/>
  <c r="P183"/>
  <c r="BI177"/>
  <c r="BH177"/>
  <c r="BG177"/>
  <c r="BF177"/>
  <c r="T177"/>
  <c r="R177"/>
  <c r="P177"/>
  <c r="BI173"/>
  <c r="BH173"/>
  <c r="BG173"/>
  <c r="BF173"/>
  <c r="T173"/>
  <c r="R173"/>
  <c r="P173"/>
  <c r="BI169"/>
  <c r="BH169"/>
  <c r="BG169"/>
  <c r="BF169"/>
  <c r="T169"/>
  <c r="R169"/>
  <c r="P169"/>
  <c r="BI165"/>
  <c r="BH165"/>
  <c r="BG165"/>
  <c r="BF165"/>
  <c r="T165"/>
  <c r="T164"/>
  <c r="R165"/>
  <c r="R164"/>
  <c r="P165"/>
  <c r="P164"/>
  <c r="BI162"/>
  <c r="BH162"/>
  <c r="BG162"/>
  <c r="BF162"/>
  <c r="T162"/>
  <c r="T161"/>
  <c r="R162"/>
  <c r="R161"/>
  <c r="P162"/>
  <c r="P161"/>
  <c r="BI159"/>
  <c r="BH159"/>
  <c r="BG159"/>
  <c r="BF159"/>
  <c r="T159"/>
  <c r="R159"/>
  <c r="P159"/>
  <c r="BI155"/>
  <c r="BH155"/>
  <c r="BG155"/>
  <c r="BF155"/>
  <c r="T155"/>
  <c r="R155"/>
  <c r="P155"/>
  <c r="BI151"/>
  <c r="BH151"/>
  <c r="BG151"/>
  <c r="BF151"/>
  <c r="T151"/>
  <c r="R151"/>
  <c r="P151"/>
  <c r="BI147"/>
  <c r="BH147"/>
  <c r="BG147"/>
  <c r="BF147"/>
  <c r="T147"/>
  <c r="R147"/>
  <c r="P147"/>
  <c r="BI142"/>
  <c r="BH142"/>
  <c r="BG142"/>
  <c r="BF142"/>
  <c r="T142"/>
  <c r="R142"/>
  <c r="P142"/>
  <c r="BI138"/>
  <c r="BH138"/>
  <c r="BG138"/>
  <c r="BF138"/>
  <c r="T138"/>
  <c r="R138"/>
  <c r="P138"/>
  <c r="BI134"/>
  <c r="BH134"/>
  <c r="BG134"/>
  <c r="BF134"/>
  <c r="T134"/>
  <c r="R134"/>
  <c r="P134"/>
  <c r="BI130"/>
  <c r="BH130"/>
  <c r="BG130"/>
  <c r="BF130"/>
  <c r="T130"/>
  <c r="R130"/>
  <c r="P130"/>
  <c r="J124"/>
  <c r="J123"/>
  <c r="F123"/>
  <c r="F121"/>
  <c r="E119"/>
  <c r="J92"/>
  <c r="J91"/>
  <c r="F91"/>
  <c r="F89"/>
  <c r="E87"/>
  <c r="J18"/>
  <c r="E18"/>
  <c r="F124"/>
  <c r="J17"/>
  <c r="J12"/>
  <c r="J89"/>
  <c r="E7"/>
  <c r="E117"/>
  <c i="7" r="J37"/>
  <c r="J36"/>
  <c i="1" r="AY101"/>
  <c i="7" r="J35"/>
  <c i="1" r="AX101"/>
  <c i="7" r="BI283"/>
  <c r="BH283"/>
  <c r="BG283"/>
  <c r="BF283"/>
  <c r="T283"/>
  <c r="T282"/>
  <c r="T281"/>
  <c r="R283"/>
  <c r="R282"/>
  <c r="R281"/>
  <c r="P283"/>
  <c r="P282"/>
  <c r="P281"/>
  <c r="BI279"/>
  <c r="BH279"/>
  <c r="BG279"/>
  <c r="BF279"/>
  <c r="T279"/>
  <c r="T278"/>
  <c r="R279"/>
  <c r="R278"/>
  <c r="P279"/>
  <c r="P278"/>
  <c r="BI273"/>
  <c r="BH273"/>
  <c r="BG273"/>
  <c r="BF273"/>
  <c r="T273"/>
  <c r="R273"/>
  <c r="P273"/>
  <c r="BI268"/>
  <c r="BH268"/>
  <c r="BG268"/>
  <c r="BF268"/>
  <c r="T268"/>
  <c r="R268"/>
  <c r="P268"/>
  <c r="BI263"/>
  <c r="BH263"/>
  <c r="BG263"/>
  <c r="BF263"/>
  <c r="T263"/>
  <c r="R263"/>
  <c r="P263"/>
  <c r="BI258"/>
  <c r="BH258"/>
  <c r="BG258"/>
  <c r="BF258"/>
  <c r="T258"/>
  <c r="R258"/>
  <c r="P258"/>
  <c r="BI253"/>
  <c r="BH253"/>
  <c r="BG253"/>
  <c r="BF253"/>
  <c r="T253"/>
  <c r="R253"/>
  <c r="P253"/>
  <c r="BI248"/>
  <c r="BH248"/>
  <c r="BG248"/>
  <c r="BF248"/>
  <c r="T248"/>
  <c r="R248"/>
  <c r="P248"/>
  <c r="BI243"/>
  <c r="BH243"/>
  <c r="BG243"/>
  <c r="BF243"/>
  <c r="T243"/>
  <c r="R243"/>
  <c r="P243"/>
  <c r="BI238"/>
  <c r="BH238"/>
  <c r="BG238"/>
  <c r="BF238"/>
  <c r="T238"/>
  <c r="R238"/>
  <c r="P238"/>
  <c r="BI235"/>
  <c r="BH235"/>
  <c r="BG235"/>
  <c r="BF235"/>
  <c r="T235"/>
  <c r="R235"/>
  <c r="P235"/>
  <c r="BI231"/>
  <c r="BH231"/>
  <c r="BG231"/>
  <c r="BF231"/>
  <c r="T231"/>
  <c r="R231"/>
  <c r="P231"/>
  <c r="BI227"/>
  <c r="BH227"/>
  <c r="BG227"/>
  <c r="BF227"/>
  <c r="T227"/>
  <c r="R227"/>
  <c r="P227"/>
  <c r="BI225"/>
  <c r="BH225"/>
  <c r="BG225"/>
  <c r="BF225"/>
  <c r="T225"/>
  <c r="R225"/>
  <c r="P225"/>
  <c r="BI221"/>
  <c r="BH221"/>
  <c r="BG221"/>
  <c r="BF221"/>
  <c r="T221"/>
  <c r="R221"/>
  <c r="P221"/>
  <c r="BI219"/>
  <c r="BH219"/>
  <c r="BG219"/>
  <c r="BF219"/>
  <c r="T219"/>
  <c r="R219"/>
  <c r="P219"/>
  <c r="BI215"/>
  <c r="BH215"/>
  <c r="BG215"/>
  <c r="BF215"/>
  <c r="T215"/>
  <c r="R215"/>
  <c r="P215"/>
  <c r="BI210"/>
  <c r="BH210"/>
  <c r="BG210"/>
  <c r="BF210"/>
  <c r="T210"/>
  <c r="R210"/>
  <c r="P210"/>
  <c r="BI205"/>
  <c r="BH205"/>
  <c r="BG205"/>
  <c r="BF205"/>
  <c r="T205"/>
  <c r="R205"/>
  <c r="P205"/>
  <c r="BI201"/>
  <c r="BH201"/>
  <c r="BG201"/>
  <c r="BF201"/>
  <c r="T201"/>
  <c r="R201"/>
  <c r="P201"/>
  <c r="BI197"/>
  <c r="BH197"/>
  <c r="BG197"/>
  <c r="BF197"/>
  <c r="T197"/>
  <c r="R197"/>
  <c r="P197"/>
  <c r="BI193"/>
  <c r="BH193"/>
  <c r="BG193"/>
  <c r="BF193"/>
  <c r="T193"/>
  <c r="R193"/>
  <c r="P193"/>
  <c r="BI189"/>
  <c r="BH189"/>
  <c r="BG189"/>
  <c r="BF189"/>
  <c r="T189"/>
  <c r="R189"/>
  <c r="P189"/>
  <c r="BI185"/>
  <c r="BH185"/>
  <c r="BG185"/>
  <c r="BF185"/>
  <c r="T185"/>
  <c r="R185"/>
  <c r="P185"/>
  <c r="BI179"/>
  <c r="BH179"/>
  <c r="BG179"/>
  <c r="BF179"/>
  <c r="T179"/>
  <c r="R179"/>
  <c r="P179"/>
  <c r="BI177"/>
  <c r="BH177"/>
  <c r="BG177"/>
  <c r="BF177"/>
  <c r="T177"/>
  <c r="R177"/>
  <c r="P177"/>
  <c r="BI173"/>
  <c r="BH173"/>
  <c r="BG173"/>
  <c r="BF173"/>
  <c r="T173"/>
  <c r="R173"/>
  <c r="P173"/>
  <c r="BI171"/>
  <c r="BH171"/>
  <c r="BG171"/>
  <c r="BF171"/>
  <c r="T171"/>
  <c r="R171"/>
  <c r="P171"/>
  <c r="BI165"/>
  <c r="BH165"/>
  <c r="BG165"/>
  <c r="BF165"/>
  <c r="T165"/>
  <c r="R165"/>
  <c r="P165"/>
  <c r="BI158"/>
  <c r="BH158"/>
  <c r="BG158"/>
  <c r="BF158"/>
  <c r="T158"/>
  <c r="R158"/>
  <c r="P158"/>
  <c r="BI151"/>
  <c r="BH151"/>
  <c r="BG151"/>
  <c r="BF151"/>
  <c r="T151"/>
  <c r="R151"/>
  <c r="P151"/>
  <c r="BI145"/>
  <c r="BH145"/>
  <c r="BG145"/>
  <c r="BF145"/>
  <c r="T145"/>
  <c r="R145"/>
  <c r="P145"/>
  <c r="BI141"/>
  <c r="BH141"/>
  <c r="BG141"/>
  <c r="BF141"/>
  <c r="T141"/>
  <c r="R141"/>
  <c r="P141"/>
  <c r="BI137"/>
  <c r="BH137"/>
  <c r="BG137"/>
  <c r="BF137"/>
  <c r="T137"/>
  <c r="R137"/>
  <c r="P137"/>
  <c r="BI135"/>
  <c r="BH135"/>
  <c r="BG135"/>
  <c r="BF135"/>
  <c r="T135"/>
  <c r="R135"/>
  <c r="P135"/>
  <c r="BI128"/>
  <c r="BH128"/>
  <c r="BG128"/>
  <c r="BF128"/>
  <c r="T128"/>
  <c r="R128"/>
  <c r="P128"/>
  <c r="J122"/>
  <c r="J121"/>
  <c r="F121"/>
  <c r="F119"/>
  <c r="E117"/>
  <c r="J92"/>
  <c r="J91"/>
  <c r="F91"/>
  <c r="F89"/>
  <c r="E87"/>
  <c r="J18"/>
  <c r="E18"/>
  <c r="F122"/>
  <c r="J17"/>
  <c r="J12"/>
  <c r="J119"/>
  <c r="E7"/>
  <c r="E115"/>
  <c i="6" r="J37"/>
  <c r="J36"/>
  <c i="1" r="AY100"/>
  <c i="6" r="J35"/>
  <c i="1" r="AX100"/>
  <c i="6" r="BI181"/>
  <c r="BH181"/>
  <c r="BG181"/>
  <c r="BF181"/>
  <c r="T181"/>
  <c r="R181"/>
  <c r="P181"/>
  <c r="BI177"/>
  <c r="BH177"/>
  <c r="BG177"/>
  <c r="BF177"/>
  <c r="T177"/>
  <c r="R177"/>
  <c r="P177"/>
  <c r="BI175"/>
  <c r="BH175"/>
  <c r="BG175"/>
  <c r="BF175"/>
  <c r="T175"/>
  <c r="R175"/>
  <c r="P175"/>
  <c r="BI171"/>
  <c r="BH171"/>
  <c r="BG171"/>
  <c r="BF171"/>
  <c r="T171"/>
  <c r="R171"/>
  <c r="P171"/>
  <c r="BI167"/>
  <c r="BH167"/>
  <c r="BG167"/>
  <c r="BF167"/>
  <c r="T167"/>
  <c r="R167"/>
  <c r="P167"/>
  <c r="BI163"/>
  <c r="BH163"/>
  <c r="BG163"/>
  <c r="BF163"/>
  <c r="T163"/>
  <c r="R163"/>
  <c r="P163"/>
  <c r="BI158"/>
  <c r="BH158"/>
  <c r="BG158"/>
  <c r="BF158"/>
  <c r="T158"/>
  <c r="R158"/>
  <c r="P158"/>
  <c r="BI154"/>
  <c r="BH154"/>
  <c r="BG154"/>
  <c r="BF154"/>
  <c r="T154"/>
  <c r="R154"/>
  <c r="P154"/>
  <c r="BI148"/>
  <c r="BH148"/>
  <c r="BG148"/>
  <c r="BF148"/>
  <c r="T148"/>
  <c r="R148"/>
  <c r="P148"/>
  <c r="BI144"/>
  <c r="BH144"/>
  <c r="BG144"/>
  <c r="BF144"/>
  <c r="T144"/>
  <c r="R144"/>
  <c r="P144"/>
  <c r="BI139"/>
  <c r="BH139"/>
  <c r="BG139"/>
  <c r="BF139"/>
  <c r="T139"/>
  <c r="R139"/>
  <c r="P139"/>
  <c r="BI137"/>
  <c r="BH137"/>
  <c r="BG137"/>
  <c r="BF137"/>
  <c r="T137"/>
  <c r="R137"/>
  <c r="P137"/>
  <c r="BI133"/>
  <c r="BH133"/>
  <c r="BG133"/>
  <c r="BF133"/>
  <c r="T133"/>
  <c r="R133"/>
  <c r="P133"/>
  <c r="BI126"/>
  <c r="BH126"/>
  <c r="BG126"/>
  <c r="BF126"/>
  <c r="T126"/>
  <c r="R126"/>
  <c r="P126"/>
  <c r="BI122"/>
  <c r="BH122"/>
  <c r="BG122"/>
  <c r="BF122"/>
  <c r="T122"/>
  <c r="R122"/>
  <c r="P122"/>
  <c r="J116"/>
  <c r="J115"/>
  <c r="F115"/>
  <c r="F113"/>
  <c r="E111"/>
  <c r="J92"/>
  <c r="J91"/>
  <c r="F91"/>
  <c r="F89"/>
  <c r="E87"/>
  <c r="J18"/>
  <c r="E18"/>
  <c r="F116"/>
  <c r="J17"/>
  <c r="J12"/>
  <c r="J89"/>
  <c r="E7"/>
  <c r="E85"/>
  <c i="5" r="J39"/>
  <c r="J38"/>
  <c i="1" r="AY99"/>
  <c i="5" r="J37"/>
  <c i="1" r="AX99"/>
  <c i="5" r="BI343"/>
  <c r="BH343"/>
  <c r="BG343"/>
  <c r="BF343"/>
  <c r="T343"/>
  <c r="T342"/>
  <c r="R343"/>
  <c r="R342"/>
  <c r="P343"/>
  <c r="P342"/>
  <c r="BI340"/>
  <c r="BH340"/>
  <c r="BG340"/>
  <c r="BF340"/>
  <c r="T340"/>
  <c r="T339"/>
  <c r="T338"/>
  <c r="R340"/>
  <c r="R339"/>
  <c r="R338"/>
  <c r="P340"/>
  <c r="P339"/>
  <c r="P338"/>
  <c r="BI334"/>
  <c r="BH334"/>
  <c r="BG334"/>
  <c r="BF334"/>
  <c r="T334"/>
  <c r="R334"/>
  <c r="P334"/>
  <c r="BI328"/>
  <c r="BH328"/>
  <c r="BG328"/>
  <c r="BF328"/>
  <c r="T328"/>
  <c r="R328"/>
  <c r="P328"/>
  <c r="BI322"/>
  <c r="BH322"/>
  <c r="BG322"/>
  <c r="BF322"/>
  <c r="T322"/>
  <c r="R322"/>
  <c r="P322"/>
  <c r="BI318"/>
  <c r="BH318"/>
  <c r="BG318"/>
  <c r="BF318"/>
  <c r="T318"/>
  <c r="R318"/>
  <c r="P318"/>
  <c r="BI315"/>
  <c r="BH315"/>
  <c r="BG315"/>
  <c r="BF315"/>
  <c r="T315"/>
  <c r="R315"/>
  <c r="P315"/>
  <c r="BI313"/>
  <c r="BH313"/>
  <c r="BG313"/>
  <c r="BF313"/>
  <c r="T313"/>
  <c r="R313"/>
  <c r="P313"/>
  <c r="BI309"/>
  <c r="BH309"/>
  <c r="BG309"/>
  <c r="BF309"/>
  <c r="T309"/>
  <c r="R309"/>
  <c r="P309"/>
  <c r="BI307"/>
  <c r="BH307"/>
  <c r="BG307"/>
  <c r="BF307"/>
  <c r="T307"/>
  <c r="R307"/>
  <c r="P307"/>
  <c r="BI303"/>
  <c r="BH303"/>
  <c r="BG303"/>
  <c r="BF303"/>
  <c r="T303"/>
  <c r="R303"/>
  <c r="P303"/>
  <c r="BI301"/>
  <c r="BH301"/>
  <c r="BG301"/>
  <c r="BF301"/>
  <c r="T301"/>
  <c r="R301"/>
  <c r="P301"/>
  <c r="BI297"/>
  <c r="BH297"/>
  <c r="BG297"/>
  <c r="BF297"/>
  <c r="T297"/>
  <c r="R297"/>
  <c r="P297"/>
  <c r="BI294"/>
  <c r="BH294"/>
  <c r="BG294"/>
  <c r="BF294"/>
  <c r="T294"/>
  <c r="R294"/>
  <c r="P294"/>
  <c r="BI290"/>
  <c r="BH290"/>
  <c r="BG290"/>
  <c r="BF290"/>
  <c r="T290"/>
  <c r="R290"/>
  <c r="P290"/>
  <c r="BI288"/>
  <c r="BH288"/>
  <c r="BG288"/>
  <c r="BF288"/>
  <c r="T288"/>
  <c r="R288"/>
  <c r="P288"/>
  <c r="BI284"/>
  <c r="BH284"/>
  <c r="BG284"/>
  <c r="BF284"/>
  <c r="T284"/>
  <c r="R284"/>
  <c r="P284"/>
  <c r="BI280"/>
  <c r="BH280"/>
  <c r="BG280"/>
  <c r="BF280"/>
  <c r="T280"/>
  <c r="R280"/>
  <c r="P280"/>
  <c r="BI278"/>
  <c r="BH278"/>
  <c r="BG278"/>
  <c r="BF278"/>
  <c r="T278"/>
  <c r="R278"/>
  <c r="P278"/>
  <c r="BI274"/>
  <c r="BH274"/>
  <c r="BG274"/>
  <c r="BF274"/>
  <c r="T274"/>
  <c r="R274"/>
  <c r="P274"/>
  <c r="BI272"/>
  <c r="BH272"/>
  <c r="BG272"/>
  <c r="BF272"/>
  <c r="T272"/>
  <c r="R272"/>
  <c r="P272"/>
  <c r="BI269"/>
  <c r="BH269"/>
  <c r="BG269"/>
  <c r="BF269"/>
  <c r="T269"/>
  <c r="R269"/>
  <c r="P269"/>
  <c r="BI265"/>
  <c r="BH265"/>
  <c r="BG265"/>
  <c r="BF265"/>
  <c r="T265"/>
  <c r="R265"/>
  <c r="P265"/>
  <c r="BI261"/>
  <c r="BH261"/>
  <c r="BG261"/>
  <c r="BF261"/>
  <c r="T261"/>
  <c r="R261"/>
  <c r="P261"/>
  <c r="BI257"/>
  <c r="BH257"/>
  <c r="BG257"/>
  <c r="BF257"/>
  <c r="T257"/>
  <c r="R257"/>
  <c r="P257"/>
  <c r="BI255"/>
  <c r="BH255"/>
  <c r="BG255"/>
  <c r="BF255"/>
  <c r="T255"/>
  <c r="R255"/>
  <c r="P255"/>
  <c r="BI251"/>
  <c r="BH251"/>
  <c r="BG251"/>
  <c r="BF251"/>
  <c r="T251"/>
  <c r="R251"/>
  <c r="P251"/>
  <c r="BI246"/>
  <c r="BH246"/>
  <c r="BG246"/>
  <c r="BF246"/>
  <c r="T246"/>
  <c r="R246"/>
  <c r="P246"/>
  <c r="BI244"/>
  <c r="BH244"/>
  <c r="BG244"/>
  <c r="BF244"/>
  <c r="T244"/>
  <c r="R244"/>
  <c r="P244"/>
  <c r="BI238"/>
  <c r="BH238"/>
  <c r="BG238"/>
  <c r="BF238"/>
  <c r="T238"/>
  <c r="R238"/>
  <c r="P238"/>
  <c r="BI234"/>
  <c r="BH234"/>
  <c r="BG234"/>
  <c r="BF234"/>
  <c r="T234"/>
  <c r="R234"/>
  <c r="P234"/>
  <c r="BI231"/>
  <c r="BH231"/>
  <c r="BG231"/>
  <c r="BF231"/>
  <c r="T231"/>
  <c r="R231"/>
  <c r="P231"/>
  <c r="BI229"/>
  <c r="BH229"/>
  <c r="BG229"/>
  <c r="BF229"/>
  <c r="T229"/>
  <c r="R229"/>
  <c r="P229"/>
  <c r="BI226"/>
  <c r="BH226"/>
  <c r="BG226"/>
  <c r="BF226"/>
  <c r="T226"/>
  <c r="R226"/>
  <c r="P226"/>
  <c r="BI224"/>
  <c r="BH224"/>
  <c r="BG224"/>
  <c r="BF224"/>
  <c r="T224"/>
  <c r="R224"/>
  <c r="P224"/>
  <c r="BI220"/>
  <c r="BH220"/>
  <c r="BG220"/>
  <c r="BF220"/>
  <c r="T220"/>
  <c r="R220"/>
  <c r="P220"/>
  <c r="BI216"/>
  <c r="BH216"/>
  <c r="BG216"/>
  <c r="BF216"/>
  <c r="T216"/>
  <c r="R216"/>
  <c r="P216"/>
  <c r="BI214"/>
  <c r="BH214"/>
  <c r="BG214"/>
  <c r="BF214"/>
  <c r="T214"/>
  <c r="R214"/>
  <c r="P214"/>
  <c r="BI211"/>
  <c r="BH211"/>
  <c r="BG211"/>
  <c r="BF211"/>
  <c r="T211"/>
  <c r="R211"/>
  <c r="P211"/>
  <c r="BI207"/>
  <c r="BH207"/>
  <c r="BG207"/>
  <c r="BF207"/>
  <c r="T207"/>
  <c r="R207"/>
  <c r="P207"/>
  <c r="BI203"/>
  <c r="BH203"/>
  <c r="BG203"/>
  <c r="BF203"/>
  <c r="T203"/>
  <c r="R203"/>
  <c r="P203"/>
  <c r="BI199"/>
  <c r="BH199"/>
  <c r="BG199"/>
  <c r="BF199"/>
  <c r="T199"/>
  <c r="T198"/>
  <c r="R199"/>
  <c r="R198"/>
  <c r="P199"/>
  <c r="P198"/>
  <c r="BI196"/>
  <c r="BH196"/>
  <c r="BG196"/>
  <c r="BF196"/>
  <c r="T196"/>
  <c r="R196"/>
  <c r="P196"/>
  <c r="BI191"/>
  <c r="BH191"/>
  <c r="BG191"/>
  <c r="BF191"/>
  <c r="T191"/>
  <c r="R191"/>
  <c r="P191"/>
  <c r="BI189"/>
  <c r="BH189"/>
  <c r="BG189"/>
  <c r="BF189"/>
  <c r="T189"/>
  <c r="R189"/>
  <c r="P189"/>
  <c r="BI187"/>
  <c r="BH187"/>
  <c r="BG187"/>
  <c r="BF187"/>
  <c r="T187"/>
  <c r="R187"/>
  <c r="P187"/>
  <c r="BI182"/>
  <c r="BH182"/>
  <c r="BG182"/>
  <c r="BF182"/>
  <c r="T182"/>
  <c r="R182"/>
  <c r="P182"/>
  <c r="BI178"/>
  <c r="BH178"/>
  <c r="BG178"/>
  <c r="BF178"/>
  <c r="T178"/>
  <c r="R178"/>
  <c r="P178"/>
  <c r="BI174"/>
  <c r="BH174"/>
  <c r="BG174"/>
  <c r="BF174"/>
  <c r="T174"/>
  <c r="R174"/>
  <c r="P174"/>
  <c r="BI170"/>
  <c r="BH170"/>
  <c r="BG170"/>
  <c r="BF170"/>
  <c r="T170"/>
  <c r="R170"/>
  <c r="P170"/>
  <c r="BI165"/>
  <c r="BH165"/>
  <c r="BG165"/>
  <c r="BF165"/>
  <c r="T165"/>
  <c r="T164"/>
  <c r="R165"/>
  <c r="R164"/>
  <c r="P165"/>
  <c r="P164"/>
  <c r="BI160"/>
  <c r="BH160"/>
  <c r="BG160"/>
  <c r="BF160"/>
  <c r="T160"/>
  <c r="R160"/>
  <c r="P160"/>
  <c r="BI156"/>
  <c r="BH156"/>
  <c r="BG156"/>
  <c r="BF156"/>
  <c r="T156"/>
  <c r="R156"/>
  <c r="P156"/>
  <c r="BI152"/>
  <c r="BH152"/>
  <c r="BG152"/>
  <c r="BF152"/>
  <c r="T152"/>
  <c r="R152"/>
  <c r="P152"/>
  <c r="BI148"/>
  <c r="BH148"/>
  <c r="BG148"/>
  <c r="BF148"/>
  <c r="T148"/>
  <c r="R148"/>
  <c r="P148"/>
  <c r="BI143"/>
  <c r="BH143"/>
  <c r="BG143"/>
  <c r="BF143"/>
  <c r="T143"/>
  <c r="T142"/>
  <c r="R143"/>
  <c r="R142"/>
  <c r="P143"/>
  <c r="P142"/>
  <c r="J137"/>
  <c r="J136"/>
  <c r="F136"/>
  <c r="F134"/>
  <c r="E132"/>
  <c r="J94"/>
  <c r="J93"/>
  <c r="F93"/>
  <c r="F91"/>
  <c r="E89"/>
  <c r="J20"/>
  <c r="E20"/>
  <c r="F94"/>
  <c r="J19"/>
  <c r="J14"/>
  <c r="J134"/>
  <c r="E7"/>
  <c r="E85"/>
  <c i="4" r="J37"/>
  <c r="J36"/>
  <c i="1" r="AY97"/>
  <c i="4" r="J35"/>
  <c i="1" r="AX97"/>
  <c i="4" r="BI161"/>
  <c r="BH161"/>
  <c r="BG161"/>
  <c r="BF161"/>
  <c r="T161"/>
  <c r="R161"/>
  <c r="P161"/>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J116"/>
  <c r="J115"/>
  <c r="F115"/>
  <c r="F113"/>
  <c r="E111"/>
  <c r="J92"/>
  <c r="J91"/>
  <c r="F91"/>
  <c r="F89"/>
  <c r="E87"/>
  <c r="J18"/>
  <c r="E18"/>
  <c r="F116"/>
  <c r="J17"/>
  <c r="J12"/>
  <c r="J113"/>
  <c r="E7"/>
  <c r="E85"/>
  <c i="3" r="J37"/>
  <c r="J36"/>
  <c i="1" r="AY96"/>
  <c i="3" r="J35"/>
  <c i="1" r="AX96"/>
  <c i="3" r="BI275"/>
  <c r="BH275"/>
  <c r="BG275"/>
  <c r="BF275"/>
  <c r="T275"/>
  <c r="T274"/>
  <c r="T273"/>
  <c r="R275"/>
  <c r="R274"/>
  <c r="R273"/>
  <c r="P275"/>
  <c r="P274"/>
  <c r="P273"/>
  <c r="BI271"/>
  <c r="BH271"/>
  <c r="BG271"/>
  <c r="BF271"/>
  <c r="T271"/>
  <c r="T270"/>
  <c r="R271"/>
  <c r="R270"/>
  <c r="P271"/>
  <c r="P270"/>
  <c r="BI269"/>
  <c r="BH269"/>
  <c r="BG269"/>
  <c r="BF269"/>
  <c r="T269"/>
  <c r="R269"/>
  <c r="P269"/>
  <c r="BI268"/>
  <c r="BH268"/>
  <c r="BG268"/>
  <c r="BF268"/>
  <c r="T268"/>
  <c r="R268"/>
  <c r="P268"/>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4"/>
  <c r="BH204"/>
  <c r="BG204"/>
  <c r="BF204"/>
  <c r="T204"/>
  <c r="R204"/>
  <c r="P204"/>
  <c r="BI203"/>
  <c r="BH203"/>
  <c r="BG203"/>
  <c r="BF203"/>
  <c r="T203"/>
  <c r="R203"/>
  <c r="P203"/>
  <c r="BI201"/>
  <c r="BH201"/>
  <c r="BG201"/>
  <c r="BF201"/>
  <c r="T201"/>
  <c r="R201"/>
  <c r="P201"/>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J127"/>
  <c r="J126"/>
  <c r="F126"/>
  <c r="F124"/>
  <c r="E122"/>
  <c r="J92"/>
  <c r="J91"/>
  <c r="F91"/>
  <c r="F89"/>
  <c r="E87"/>
  <c r="J18"/>
  <c r="E18"/>
  <c r="F92"/>
  <c r="J17"/>
  <c r="J12"/>
  <c r="J89"/>
  <c r="E7"/>
  <c r="E85"/>
  <c i="2" r="J37"/>
  <c r="J36"/>
  <c i="1" r="AY95"/>
  <c i="2" r="J35"/>
  <c i="1" r="AX95"/>
  <c i="2" r="BI177"/>
  <c r="BH177"/>
  <c r="BG177"/>
  <c r="BF177"/>
  <c r="T177"/>
  <c r="R177"/>
  <c r="P177"/>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5"/>
  <c r="BH125"/>
  <c r="BG125"/>
  <c r="BF125"/>
  <c r="T125"/>
  <c r="R125"/>
  <c r="P125"/>
  <c r="BI123"/>
  <c r="BH123"/>
  <c r="BG123"/>
  <c r="BF123"/>
  <c r="T123"/>
  <c r="R123"/>
  <c r="P123"/>
  <c r="J118"/>
  <c r="J117"/>
  <c r="F117"/>
  <c r="F115"/>
  <c r="E113"/>
  <c r="J92"/>
  <c r="J91"/>
  <c r="F91"/>
  <c r="F89"/>
  <c r="E87"/>
  <c r="J18"/>
  <c r="E18"/>
  <c r="F92"/>
  <c r="J17"/>
  <c r="J12"/>
  <c r="J115"/>
  <c r="E7"/>
  <c r="E111"/>
  <c i="1" r="L90"/>
  <c r="AM90"/>
  <c r="AM89"/>
  <c r="L89"/>
  <c r="AM87"/>
  <c r="L87"/>
  <c r="L85"/>
  <c r="L84"/>
  <c i="14" r="BK129"/>
  <c r="J129"/>
  <c r="BK126"/>
  <c r="J126"/>
  <c r="J123"/>
  <c i="13" r="BK157"/>
  <c r="BK152"/>
  <c r="BK148"/>
  <c r="BK144"/>
  <c r="J139"/>
  <c r="J130"/>
  <c r="J128"/>
  <c r="BK124"/>
  <c i="12" r="J175"/>
  <c r="BK167"/>
  <c r="J163"/>
  <c r="BK155"/>
  <c r="BK148"/>
  <c r="BK134"/>
  <c r="J122"/>
  <c i="9" r="J271"/>
  <c r="BK269"/>
  <c r="J264"/>
  <c r="BK262"/>
  <c r="BK244"/>
  <c r="BK234"/>
  <c r="BK228"/>
  <c r="J202"/>
  <c r="BK189"/>
  <c r="J185"/>
  <c r="BK178"/>
  <c r="BK168"/>
  <c r="J144"/>
  <c r="BK139"/>
  <c i="8" r="J262"/>
  <c r="BK255"/>
  <c r="J251"/>
  <c r="BK247"/>
  <c r="BK238"/>
  <c r="J223"/>
  <c r="BK219"/>
  <c r="BK173"/>
  <c r="BK162"/>
  <c r="BK147"/>
  <c r="BK138"/>
  <c r="J134"/>
  <c i="7" r="J283"/>
  <c r="J263"/>
  <c r="J253"/>
  <c r="J238"/>
  <c r="J225"/>
  <c r="J210"/>
  <c r="J193"/>
  <c r="J151"/>
  <c i="6" r="BK175"/>
  <c r="BK163"/>
  <c r="BK144"/>
  <c r="J133"/>
  <c i="5" r="BK322"/>
  <c r="BK309"/>
  <c r="J303"/>
  <c r="J297"/>
  <c r="BK294"/>
  <c r="J278"/>
  <c r="BK261"/>
  <c r="J257"/>
  <c r="BK244"/>
  <c r="J238"/>
  <c r="J224"/>
  <c r="BK220"/>
  <c r="J207"/>
  <c r="BK199"/>
  <c r="J191"/>
  <c r="J189"/>
  <c r="BK187"/>
  <c r="J152"/>
  <c r="BK143"/>
  <c i="4" r="J157"/>
  <c r="J155"/>
  <c r="BK152"/>
  <c r="BK148"/>
  <c r="BK146"/>
  <c r="J141"/>
  <c r="BK136"/>
  <c r="J135"/>
  <c r="BK129"/>
  <c r="J128"/>
  <c r="J127"/>
  <c r="BK125"/>
  <c i="3" r="J253"/>
  <c r="BK249"/>
  <c r="BK247"/>
  <c r="BK245"/>
  <c r="J234"/>
  <c r="BK226"/>
  <c r="J223"/>
  <c r="BK222"/>
  <c r="BK218"/>
  <c r="BK216"/>
  <c r="BK210"/>
  <c r="BK208"/>
  <c r="J198"/>
  <c r="BK194"/>
  <c r="J193"/>
  <c r="BK189"/>
  <c r="J183"/>
  <c r="J178"/>
  <c r="J174"/>
  <c r="BK169"/>
  <c r="BK166"/>
  <c r="J159"/>
  <c r="BK158"/>
  <c r="BK156"/>
  <c r="BK155"/>
  <c r="J136"/>
  <c i="2" r="J175"/>
  <c r="BK164"/>
  <c r="J162"/>
  <c r="J156"/>
  <c r="BK154"/>
  <c r="J152"/>
  <c r="J148"/>
  <c r="BK123"/>
  <c i="14" r="BK123"/>
  <c i="13" r="J157"/>
  <c r="BK154"/>
  <c r="J154"/>
  <c r="J152"/>
  <c r="J148"/>
  <c r="BK146"/>
  <c i="12" r="J169"/>
  <c r="BK165"/>
  <c r="BK159"/>
  <c r="BK157"/>
  <c r="J140"/>
  <c r="J138"/>
  <c r="J134"/>
  <c r="BK126"/>
  <c i="11" r="BK149"/>
  <c r="BK146"/>
  <c r="J140"/>
  <c r="BK123"/>
  <c i="10" r="J229"/>
  <c r="J225"/>
  <c r="J223"/>
  <c r="J202"/>
  <c r="J196"/>
  <c r="BK188"/>
  <c r="J169"/>
  <c r="J159"/>
  <c r="J157"/>
  <c r="J149"/>
  <c r="BK147"/>
  <c r="BK139"/>
  <c r="BK127"/>
  <c i="9" r="BK289"/>
  <c r="BK283"/>
  <c r="BK271"/>
  <c r="J262"/>
  <c r="J234"/>
  <c r="BK222"/>
  <c r="J216"/>
  <c r="J189"/>
  <c r="BK161"/>
  <c i="8" r="J265"/>
  <c r="BK249"/>
  <c r="BK240"/>
  <c r="J238"/>
  <c r="J230"/>
  <c r="J226"/>
  <c r="BK209"/>
  <c r="BK198"/>
  <c r="J173"/>
  <c r="BK165"/>
  <c r="J155"/>
  <c r="BK142"/>
  <c r="BK130"/>
  <c i="7" r="J273"/>
  <c r="BK268"/>
  <c r="BK253"/>
  <c r="J235"/>
  <c r="BK227"/>
  <c r="J201"/>
  <c r="BK189"/>
  <c r="BK185"/>
  <c r="J177"/>
  <c r="BK171"/>
  <c i="6" r="J171"/>
  <c r="J167"/>
  <c r="J163"/>
  <c r="J126"/>
  <c i="5" r="BK343"/>
  <c r="J322"/>
  <c r="BK318"/>
  <c r="BK307"/>
  <c r="J280"/>
  <c r="BK278"/>
  <c r="J251"/>
  <c r="J234"/>
  <c r="BK229"/>
  <c r="BK224"/>
  <c r="J187"/>
  <c r="BK182"/>
  <c r="J178"/>
  <c r="BK174"/>
  <c r="J156"/>
  <c i="4" r="J161"/>
  <c r="J146"/>
  <c r="J138"/>
  <c r="J137"/>
  <c r="BK135"/>
  <c r="BK133"/>
  <c r="BK131"/>
  <c r="J121"/>
  <c i="3" r="BK275"/>
  <c r="J271"/>
  <c r="J262"/>
  <c r="BK253"/>
  <c r="BK248"/>
  <c r="BK244"/>
  <c r="J242"/>
  <c r="BK240"/>
  <c r="J237"/>
  <c r="J236"/>
  <c r="BK235"/>
  <c r="BK231"/>
  <c r="BK228"/>
  <c r="J219"/>
  <c r="J218"/>
  <c r="BK213"/>
  <c r="J207"/>
  <c r="J204"/>
  <c r="BK203"/>
  <c r="J190"/>
  <c r="BK187"/>
  <c r="J184"/>
  <c r="BK180"/>
  <c r="BK177"/>
  <c r="J172"/>
  <c r="BK171"/>
  <c r="J162"/>
  <c r="J156"/>
  <c r="J153"/>
  <c r="J151"/>
  <c r="J149"/>
  <c r="BK146"/>
  <c r="BK144"/>
  <c r="J139"/>
  <c i="2" r="J177"/>
  <c r="BK175"/>
  <c r="J166"/>
  <c r="BK156"/>
  <c r="J154"/>
  <c r="BK148"/>
  <c r="J144"/>
  <c r="BK128"/>
  <c r="BK125"/>
  <c i="13" r="J146"/>
  <c r="J134"/>
  <c r="BK130"/>
  <c r="BK128"/>
  <c i="12" r="BK171"/>
  <c r="BK152"/>
  <c r="J148"/>
  <c r="BK144"/>
  <c r="BK130"/>
  <c i="11" r="J149"/>
  <c r="J144"/>
  <c r="J131"/>
  <c r="J127"/>
  <c r="J123"/>
  <c i="10" r="BK229"/>
  <c r="BK225"/>
  <c r="BK202"/>
  <c r="BK198"/>
  <c r="BK190"/>
  <c r="BK180"/>
  <c r="J171"/>
  <c r="J164"/>
  <c r="BK157"/>
  <c r="J151"/>
  <c r="BK133"/>
  <c i="9" r="J222"/>
  <c r="BK181"/>
  <c r="J156"/>
  <c r="BK125"/>
  <c i="13" r="BK139"/>
  <c r="BK134"/>
  <c r="J124"/>
  <c i="12" r="BK169"/>
  <c r="BK161"/>
  <c r="BK140"/>
  <c i="11" r="J146"/>
  <c r="BK131"/>
  <c i="10" r="BK223"/>
  <c r="J221"/>
  <c r="J217"/>
  <c r="BK212"/>
  <c r="BK208"/>
  <c r="J206"/>
  <c r="J198"/>
  <c r="BK194"/>
  <c r="BK192"/>
  <c r="J188"/>
  <c r="J186"/>
  <c r="BK182"/>
  <c r="BK178"/>
  <c r="J176"/>
  <c r="BK171"/>
  <c r="BK159"/>
  <c r="BK141"/>
  <c r="J133"/>
  <c i="9" r="J276"/>
  <c r="BK264"/>
  <c r="J250"/>
  <c r="J239"/>
  <c r="BK202"/>
  <c r="J174"/>
  <c r="J170"/>
  <c r="J150"/>
  <c r="J125"/>
  <c i="8" r="BK276"/>
  <c r="BK258"/>
  <c r="BK244"/>
  <c r="BK230"/>
  <c r="J219"/>
  <c r="BK211"/>
  <c r="J198"/>
  <c r="J183"/>
  <c r="J177"/>
  <c r="BK169"/>
  <c r="J165"/>
  <c r="BK155"/>
  <c r="J138"/>
  <c r="BK134"/>
  <c i="7" r="J268"/>
  <c r="BK248"/>
  <c r="BK231"/>
  <c r="BK221"/>
  <c r="J171"/>
  <c r="BK158"/>
  <c r="BK145"/>
  <c r="BK137"/>
  <c r="J128"/>
  <c i="6" r="BK177"/>
  <c r="BK167"/>
  <c r="J154"/>
  <c r="J139"/>
  <c r="BK126"/>
  <c i="5" r="BK334"/>
  <c r="J315"/>
  <c r="J313"/>
  <c r="J309"/>
  <c r="J307"/>
  <c r="BK303"/>
  <c r="J301"/>
  <c r="BK297"/>
  <c r="BK288"/>
  <c r="J284"/>
  <c r="BK274"/>
  <c r="BK272"/>
  <c r="BK234"/>
  <c r="BK226"/>
  <c r="BK214"/>
  <c r="BK207"/>
  <c r="BK160"/>
  <c r="BK152"/>
  <c r="J143"/>
  <c i="4" r="BK160"/>
  <c r="BK157"/>
  <c r="BK150"/>
  <c r="J147"/>
  <c r="BK145"/>
  <c r="J139"/>
  <c r="BK137"/>
  <c r="BK134"/>
  <c r="BK132"/>
  <c r="J130"/>
  <c r="BK128"/>
  <c r="J125"/>
  <c i="3" r="J269"/>
  <c r="BK264"/>
  <c r="BK254"/>
  <c r="BK251"/>
  <c r="BK246"/>
  <c r="J245"/>
  <c r="J241"/>
  <c r="J233"/>
  <c r="J231"/>
  <c r="J229"/>
  <c r="BK224"/>
  <c r="BK223"/>
  <c r="BK219"/>
  <c r="J214"/>
  <c r="J209"/>
  <c r="BK197"/>
  <c r="BK193"/>
  <c r="BK191"/>
  <c r="BK188"/>
  <c r="BK185"/>
  <c r="BK182"/>
  <c r="J180"/>
  <c r="BK179"/>
  <c r="BK175"/>
  <c r="J168"/>
  <c r="J164"/>
  <c r="J160"/>
  <c r="BK159"/>
  <c r="J158"/>
  <c r="J157"/>
  <c r="BK149"/>
  <c r="J143"/>
  <c r="BK142"/>
  <c r="BK139"/>
  <c r="BK136"/>
  <c i="2" r="BK168"/>
  <c r="BK166"/>
  <c r="J150"/>
  <c r="J141"/>
  <c r="J139"/>
  <c r="J136"/>
  <c r="J132"/>
  <c r="J130"/>
  <c r="J123"/>
  <c i="12" r="BK175"/>
  <c r="J171"/>
  <c r="J167"/>
  <c r="J161"/>
  <c r="J157"/>
  <c r="J126"/>
  <c i="11" r="BK140"/>
  <c r="BK135"/>
  <c i="10" r="J236"/>
  <c r="BK227"/>
  <c r="BK217"/>
  <c r="BK206"/>
  <c r="BK204"/>
  <c r="BK200"/>
  <c r="J194"/>
  <c r="BK186"/>
  <c r="BK176"/>
  <c r="BK153"/>
  <c r="BK149"/>
  <c r="J147"/>
  <c r="J145"/>
  <c r="J127"/>
  <c i="9" r="J283"/>
  <c r="J278"/>
  <c r="BK276"/>
  <c r="J269"/>
  <c r="BK250"/>
  <c r="BK239"/>
  <c r="BK185"/>
  <c r="BK174"/>
  <c r="J168"/>
  <c r="BK156"/>
  <c i="8" r="J276"/>
  <c r="J236"/>
  <c r="J234"/>
  <c r="J205"/>
  <c r="J191"/>
  <c r="J159"/>
  <c r="J142"/>
  <c i="7" r="BK273"/>
  <c r="BK243"/>
  <c r="J219"/>
  <c r="J215"/>
  <c r="J173"/>
  <c r="J165"/>
  <c r="J137"/>
  <c r="BK128"/>
  <c i="6" r="BK181"/>
  <c r="BK171"/>
  <c r="J158"/>
  <c r="J148"/>
  <c r="J122"/>
  <c i="5" r="J343"/>
  <c r="BK340"/>
  <c r="J328"/>
  <c r="BK301"/>
  <c r="J294"/>
  <c r="BK257"/>
  <c r="BK255"/>
  <c r="J231"/>
  <c r="J226"/>
  <c r="J216"/>
  <c r="BK211"/>
  <c r="J203"/>
  <c r="BK189"/>
  <c r="J174"/>
  <c r="J165"/>
  <c r="J148"/>
  <c i="4" r="J159"/>
  <c r="BK155"/>
  <c r="J152"/>
  <c r="J150"/>
  <c r="BK149"/>
  <c r="J144"/>
  <c r="BK140"/>
  <c r="J132"/>
  <c r="BK124"/>
  <c i="3" r="J275"/>
  <c r="BK256"/>
  <c r="BK255"/>
  <c r="J250"/>
  <c r="J248"/>
  <c r="J247"/>
  <c r="J243"/>
  <c r="BK241"/>
  <c r="BK236"/>
  <c r="BK234"/>
  <c r="BK233"/>
  <c r="J230"/>
  <c r="BK229"/>
  <c r="J227"/>
  <c r="BK220"/>
  <c r="J215"/>
  <c r="BK212"/>
  <c r="BK211"/>
  <c r="BK209"/>
  <c r="BK201"/>
  <c r="J199"/>
  <c r="BK195"/>
  <c r="J185"/>
  <c r="BK178"/>
  <c r="BK176"/>
  <c r="J173"/>
  <c r="BK172"/>
  <c r="BK170"/>
  <c r="BK162"/>
  <c r="BK157"/>
  <c r="BK153"/>
  <c r="J152"/>
  <c r="J150"/>
  <c r="J146"/>
  <c r="J137"/>
  <c r="J135"/>
  <c i="2" r="J170"/>
  <c r="BK160"/>
  <c r="J158"/>
  <c r="BK144"/>
  <c r="BK141"/>
  <c i="12" r="J173"/>
  <c r="J165"/>
  <c r="BK163"/>
  <c r="J155"/>
  <c r="J130"/>
  <c i="11" r="BK144"/>
  <c r="BK127"/>
  <c i="10" r="J234"/>
  <c r="BK231"/>
  <c r="BK221"/>
  <c r="BK214"/>
  <c r="J212"/>
  <c r="BK210"/>
  <c r="J208"/>
  <c r="J204"/>
  <c r="J192"/>
  <c r="J190"/>
  <c r="J184"/>
  <c r="J182"/>
  <c r="BK169"/>
  <c r="BK164"/>
  <c r="J153"/>
  <c i="9" r="J289"/>
  <c r="BK278"/>
  <c r="J257"/>
  <c r="J255"/>
  <c r="J244"/>
  <c r="BK216"/>
  <c r="BK170"/>
  <c r="J163"/>
  <c r="J161"/>
  <c r="BK150"/>
  <c r="BK144"/>
  <c r="J139"/>
  <c i="8" r="BK265"/>
  <c r="J255"/>
  <c r="J247"/>
  <c r="BK236"/>
  <c r="BK226"/>
  <c r="BK223"/>
  <c r="J215"/>
  <c r="BK183"/>
  <c r="BK177"/>
  <c r="J151"/>
  <c r="J147"/>
  <c i="7" r="J243"/>
  <c r="BK225"/>
  <c r="J221"/>
  <c r="BK205"/>
  <c r="BK201"/>
  <c r="J197"/>
  <c r="J185"/>
  <c r="BK141"/>
  <c i="6" r="BK148"/>
  <c r="BK139"/>
  <c r="BK133"/>
  <c i="5" r="J334"/>
  <c r="BK313"/>
  <c r="J290"/>
  <c r="J288"/>
  <c r="J274"/>
  <c r="J272"/>
  <c r="J269"/>
  <c r="J265"/>
  <c r="J261"/>
  <c r="BK251"/>
  <c r="BK238"/>
  <c r="J220"/>
  <c r="J214"/>
  <c r="J211"/>
  <c r="BK191"/>
  <c i="4" r="BK159"/>
  <c r="J149"/>
  <c r="J148"/>
  <c r="BK147"/>
  <c r="BK141"/>
  <c r="J140"/>
  <c r="BK138"/>
  <c r="J136"/>
  <c r="J134"/>
  <c r="J133"/>
  <c r="J131"/>
  <c r="BK130"/>
  <c r="J126"/>
  <c r="J122"/>
  <c i="3" r="BK271"/>
  <c r="BK269"/>
  <c r="J268"/>
  <c r="J264"/>
  <c r="BK262"/>
  <c r="J255"/>
  <c r="BK243"/>
  <c r="BK238"/>
  <c r="BK232"/>
  <c r="BK225"/>
  <c r="J222"/>
  <c r="J217"/>
  <c r="BK214"/>
  <c r="J208"/>
  <c r="BK207"/>
  <c r="J206"/>
  <c r="J203"/>
  <c r="J195"/>
  <c r="J191"/>
  <c r="J189"/>
  <c r="BK186"/>
  <c r="BK184"/>
  <c r="J176"/>
  <c r="BK160"/>
  <c r="BK148"/>
  <c r="J144"/>
  <c r="BK143"/>
  <c r="J141"/>
  <c r="J138"/>
  <c r="BK137"/>
  <c r="BK135"/>
  <c i="2" r="BK173"/>
  <c r="BK162"/>
  <c r="BK158"/>
  <c r="J146"/>
  <c r="BK139"/>
  <c r="J134"/>
  <c r="J125"/>
  <c i="12" r="BK173"/>
  <c r="J159"/>
  <c i="8" r="J258"/>
  <c r="J240"/>
  <c r="BK234"/>
  <c r="BK228"/>
  <c r="BK215"/>
  <c r="J211"/>
  <c r="J209"/>
  <c r="J169"/>
  <c r="J162"/>
  <c r="BK151"/>
  <c i="7" r="BK283"/>
  <c r="BK279"/>
  <c r="J258"/>
  <c r="J248"/>
  <c r="BK238"/>
  <c r="BK235"/>
  <c r="J227"/>
  <c r="BK215"/>
  <c r="J205"/>
  <c r="BK193"/>
  <c r="J179"/>
  <c r="BK177"/>
  <c r="BK165"/>
  <c r="BK151"/>
  <c r="J135"/>
  <c i="6" r="J181"/>
  <c r="J175"/>
  <c r="BK154"/>
  <c r="J137"/>
  <c r="BK122"/>
  <c i="5" r="BK315"/>
  <c r="BK280"/>
  <c r="BK269"/>
  <c r="J246"/>
  <c r="J199"/>
  <c r="BK196"/>
  <c r="BK178"/>
  <c r="J170"/>
  <c r="BK165"/>
  <c r="J160"/>
  <c r="BK156"/>
  <c r="BK148"/>
  <c i="4" r="J153"/>
  <c r="BK144"/>
  <c r="BK139"/>
  <c r="J124"/>
  <c r="BK122"/>
  <c i="3" r="BK263"/>
  <c r="BK250"/>
  <c r="J249"/>
  <c r="J246"/>
  <c r="J240"/>
  <c r="BK230"/>
  <c r="BK227"/>
  <c r="J226"/>
  <c r="J225"/>
  <c r="J224"/>
  <c r="BK217"/>
  <c r="J216"/>
  <c r="J213"/>
  <c r="J212"/>
  <c r="J210"/>
  <c r="BK199"/>
  <c r="J186"/>
  <c r="J182"/>
  <c r="J179"/>
  <c r="J177"/>
  <c r="J175"/>
  <c r="J170"/>
  <c r="J169"/>
  <c r="J166"/>
  <c r="J154"/>
  <c r="BK152"/>
  <c r="BK150"/>
  <c r="J142"/>
  <c r="BK141"/>
  <c r="J133"/>
  <c i="2" r="J173"/>
  <c r="BK170"/>
  <c r="J164"/>
  <c r="J160"/>
  <c r="BK152"/>
  <c r="BK132"/>
  <c r="BK130"/>
  <c i="13" r="J144"/>
  <c i="12" r="J152"/>
  <c r="J144"/>
  <c r="BK138"/>
  <c r="BK122"/>
  <c i="11" r="J135"/>
  <c i="10" r="BK236"/>
  <c r="BK234"/>
  <c r="J231"/>
  <c r="J227"/>
  <c r="J214"/>
  <c r="J210"/>
  <c r="J200"/>
  <c r="BK196"/>
  <c r="BK184"/>
  <c r="J180"/>
  <c r="J178"/>
  <c r="BK151"/>
  <c r="BK145"/>
  <c r="J141"/>
  <c r="J139"/>
  <c i="9" r="BK257"/>
  <c r="BK255"/>
  <c r="J228"/>
  <c r="J181"/>
  <c r="J178"/>
  <c r="BK163"/>
  <c i="8" r="BK262"/>
  <c r="BK251"/>
  <c r="J249"/>
  <c r="J244"/>
  <c r="J228"/>
  <c r="BK205"/>
  <c r="BK191"/>
  <c r="BK159"/>
  <c r="J130"/>
  <c i="7" r="J279"/>
  <c r="BK263"/>
  <c r="BK258"/>
  <c r="J231"/>
  <c r="BK219"/>
  <c r="BK210"/>
  <c r="BK197"/>
  <c r="J189"/>
  <c r="BK179"/>
  <c r="BK173"/>
  <c r="J158"/>
  <c r="J145"/>
  <c r="J141"/>
  <c r="BK135"/>
  <c i="6" r="J177"/>
  <c r="BK158"/>
  <c r="J144"/>
  <c r="BK137"/>
  <c i="5" r="J340"/>
  <c r="BK328"/>
  <c r="J318"/>
  <c r="BK290"/>
  <c r="BK284"/>
  <c r="BK265"/>
  <c r="J255"/>
  <c r="BK246"/>
  <c r="J244"/>
  <c r="BK231"/>
  <c r="J229"/>
  <c r="BK216"/>
  <c r="BK203"/>
  <c r="J196"/>
  <c r="J182"/>
  <c r="BK170"/>
  <c i="4" r="BK161"/>
  <c r="J160"/>
  <c r="BK153"/>
  <c r="J145"/>
  <c r="J129"/>
  <c r="BK127"/>
  <c r="BK126"/>
  <c r="BK121"/>
  <c i="3" r="BK268"/>
  <c r="J263"/>
  <c r="BK261"/>
  <c r="J261"/>
  <c r="BK260"/>
  <c r="J260"/>
  <c r="BK259"/>
  <c r="J259"/>
  <c r="BK258"/>
  <c r="J258"/>
  <c r="BK257"/>
  <c r="J257"/>
  <c r="J256"/>
  <c r="J254"/>
  <c r="J251"/>
  <c r="J244"/>
  <c r="BK242"/>
  <c r="J238"/>
  <c r="BK237"/>
  <c r="J235"/>
  <c r="J232"/>
  <c r="J228"/>
  <c r="J220"/>
  <c r="BK215"/>
  <c r="J211"/>
  <c r="BK206"/>
  <c r="BK204"/>
  <c r="J201"/>
  <c r="BK198"/>
  <c r="J197"/>
  <c r="J194"/>
  <c r="BK190"/>
  <c r="J188"/>
  <c r="J187"/>
  <c r="BK183"/>
  <c r="BK174"/>
  <c r="BK173"/>
  <c r="J171"/>
  <c r="BK168"/>
  <c r="BK164"/>
  <c r="J155"/>
  <c r="BK154"/>
  <c r="BK151"/>
  <c r="J148"/>
  <c r="BK138"/>
  <c r="BK133"/>
  <c i="2" r="BK177"/>
  <c r="J168"/>
  <c r="BK150"/>
  <c r="BK146"/>
  <c r="BK136"/>
  <c r="BK134"/>
  <c r="J128"/>
  <c i="1" r="AS98"/>
  <c i="13" r="F35"/>
  <c i="1" r="BB107"/>
  <c i="2" l="1" r="T122"/>
  <c r="P143"/>
  <c i="3" r="BK132"/>
  <c r="J132"/>
  <c r="J98"/>
  <c r="R181"/>
  <c r="BK221"/>
  <c r="J221"/>
  <c r="J103"/>
  <c r="R239"/>
  <c r="R267"/>
  <c r="R266"/>
  <c r="R252"/>
  <c i="4" r="T143"/>
  <c r="T142"/>
  <c i="5" r="P147"/>
  <c r="P141"/>
  <c r="P186"/>
  <c r="R213"/>
  <c r="BK250"/>
  <c r="J250"/>
  <c r="J112"/>
  <c r="T250"/>
  <c r="T296"/>
  <c i="6" r="T121"/>
  <c i="7" r="T127"/>
  <c r="BK184"/>
  <c r="J184"/>
  <c r="J100"/>
  <c r="P237"/>
  <c i="8" r="BK129"/>
  <c r="BK146"/>
  <c r="J146"/>
  <c r="J99"/>
  <c r="P225"/>
  <c r="T246"/>
  <c r="BK264"/>
  <c r="J264"/>
  <c r="J107"/>
  <c i="9" r="P124"/>
  <c r="R180"/>
  <c r="R254"/>
  <c i="10" r="BK175"/>
  <c r="J175"/>
  <c r="J100"/>
  <c r="R233"/>
  <c i="11" r="T122"/>
  <c i="2" r="P122"/>
  <c r="BK143"/>
  <c r="J143"/>
  <c r="J100"/>
  <c r="T172"/>
  <c i="3" r="R161"/>
  <c r="BK200"/>
  <c r="J200"/>
  <c r="J101"/>
  <c r="T200"/>
  <c r="T221"/>
  <c i="4" r="BK120"/>
  <c r="P143"/>
  <c r="P142"/>
  <c i="5" r="T147"/>
  <c r="T141"/>
  <c r="P169"/>
  <c r="R186"/>
  <c r="BK202"/>
  <c r="P202"/>
  <c r="R202"/>
  <c r="T202"/>
  <c r="BK213"/>
  <c r="J213"/>
  <c r="J108"/>
  <c r="T213"/>
  <c r="BK228"/>
  <c r="J228"/>
  <c r="J109"/>
  <c r="P228"/>
  <c r="R228"/>
  <c r="P250"/>
  <c r="BK296"/>
  <c r="J296"/>
  <c r="J114"/>
  <c r="P317"/>
  <c i="6" r="BK121"/>
  <c r="J121"/>
  <c r="J98"/>
  <c r="BK162"/>
  <c r="J162"/>
  <c r="J99"/>
  <c i="7" r="P150"/>
  <c r="BK214"/>
  <c r="J214"/>
  <c r="J101"/>
  <c r="R214"/>
  <c i="8" r="T129"/>
  <c r="R168"/>
  <c i="2" r="BK127"/>
  <c r="J127"/>
  <c r="J98"/>
  <c r="T143"/>
  <c i="3" r="BK181"/>
  <c r="J181"/>
  <c r="J100"/>
  <c r="R205"/>
  <c r="T239"/>
  <c i="4" r="P120"/>
  <c r="P119"/>
  <c i="1" r="AU97"/>
  <c i="5" r="T228"/>
  <c r="P243"/>
  <c r="R250"/>
  <c r="BK317"/>
  <c r="J317"/>
  <c r="J115"/>
  <c i="6" r="T162"/>
  <c i="7" r="BK150"/>
  <c r="J150"/>
  <c r="J99"/>
  <c r="P184"/>
  <c r="P214"/>
  <c i="8" r="P129"/>
  <c r="R225"/>
  <c r="BK257"/>
  <c r="J257"/>
  <c r="J106"/>
  <c r="R257"/>
  <c i="9" r="BK180"/>
  <c r="J180"/>
  <c r="J99"/>
  <c r="BK243"/>
  <c r="J243"/>
  <c r="J100"/>
  <c r="R243"/>
  <c i="10" r="T126"/>
  <c r="P168"/>
  <c r="T168"/>
  <c r="T220"/>
  <c i="11" r="P139"/>
  <c i="2" r="P127"/>
  <c r="R143"/>
  <c i="3" r="BK161"/>
  <c r="J161"/>
  <c r="J99"/>
  <c r="T181"/>
  <c r="P205"/>
  <c r="P221"/>
  <c r="BK267"/>
  <c i="4" r="BK143"/>
  <c r="J143"/>
  <c r="J99"/>
  <c i="5" r="T169"/>
  <c r="BK233"/>
  <c r="J233"/>
  <c r="J110"/>
  <c r="BK243"/>
  <c r="J243"/>
  <c r="J111"/>
  <c r="R271"/>
  <c r="T317"/>
  <c i="6" r="R162"/>
  <c i="7" r="R127"/>
  <c r="T184"/>
  <c r="T214"/>
  <c i="8" r="R146"/>
  <c r="BK225"/>
  <c r="J225"/>
  <c r="J104"/>
  <c r="P246"/>
  <c r="P257"/>
  <c r="T257"/>
  <c i="9" r="BK124"/>
  <c r="J124"/>
  <c r="J98"/>
  <c r="P180"/>
  <c r="P254"/>
  <c i="10" r="P126"/>
  <c r="R175"/>
  <c r="BK220"/>
  <c r="J220"/>
  <c r="J103"/>
  <c r="BK233"/>
  <c r="J233"/>
  <c r="J104"/>
  <c i="11" r="BK139"/>
  <c r="J139"/>
  <c r="J99"/>
  <c i="12" r="T121"/>
  <c i="2" r="R127"/>
  <c r="T138"/>
  <c r="R172"/>
  <c i="3" r="T132"/>
  <c r="T161"/>
  <c r="P200"/>
  <c r="R200"/>
  <c r="P239"/>
  <c r="T267"/>
  <c r="T266"/>
  <c r="T252"/>
  <c i="4" r="R120"/>
  <c i="5" r="BK186"/>
  <c r="J186"/>
  <c r="J104"/>
  <c r="P233"/>
  <c r="R243"/>
  <c r="T271"/>
  <c r="R317"/>
  <c i="6" r="P121"/>
  <c i="7" r="BK127"/>
  <c r="J127"/>
  <c r="J98"/>
  <c r="R184"/>
  <c r="R237"/>
  <c i="8" r="P146"/>
  <c r="P168"/>
  <c r="R246"/>
  <c r="R264"/>
  <c i="9" r="T124"/>
  <c r="T254"/>
  <c i="10" r="BK126"/>
  <c r="J126"/>
  <c r="J98"/>
  <c r="P175"/>
  <c r="R220"/>
  <c r="R219"/>
  <c i="11" r="R122"/>
  <c i="12" r="BK121"/>
  <c r="J121"/>
  <c r="J98"/>
  <c r="R154"/>
  <c i="9" r="R124"/>
  <c r="R123"/>
  <c r="R122"/>
  <c r="BK254"/>
  <c r="J254"/>
  <c r="J101"/>
  <c i="10" r="R126"/>
  <c r="R125"/>
  <c r="R124"/>
  <c r="BK168"/>
  <c r="J168"/>
  <c r="J99"/>
  <c r="R168"/>
  <c r="T233"/>
  <c i="11" r="R139"/>
  <c i="12" r="P121"/>
  <c r="BK154"/>
  <c r="J154"/>
  <c r="J99"/>
  <c i="2" r="R122"/>
  <c r="BK138"/>
  <c r="J138"/>
  <c r="J99"/>
  <c r="R138"/>
  <c r="P172"/>
  <c i="3" r="R132"/>
  <c r="P181"/>
  <c r="T205"/>
  <c r="BK239"/>
  <c r="J239"/>
  <c r="J104"/>
  <c i="4" r="T120"/>
  <c r="T119"/>
  <c i="5" r="BK147"/>
  <c r="J147"/>
  <c r="J101"/>
  <c r="BK169"/>
  <c r="J169"/>
  <c r="J103"/>
  <c r="T186"/>
  <c r="P213"/>
  <c r="T233"/>
  <c r="BK271"/>
  <c r="J271"/>
  <c r="J113"/>
  <c r="P296"/>
  <c i="6" r="P162"/>
  <c i="7" r="P127"/>
  <c r="P126"/>
  <c r="P125"/>
  <c i="1" r="AU101"/>
  <c i="7" r="R150"/>
  <c r="T237"/>
  <c i="8" r="T146"/>
  <c r="T168"/>
  <c r="BK246"/>
  <c r="J246"/>
  <c r="J105"/>
  <c r="P264"/>
  <c i="9" r="T180"/>
  <c r="P243"/>
  <c r="T243"/>
  <c i="10" r="T175"/>
  <c r="P220"/>
  <c r="P219"/>
  <c r="P233"/>
  <c i="11" r="P122"/>
  <c r="P121"/>
  <c r="P120"/>
  <c i="1" r="AU105"/>
  <c i="12" r="R121"/>
  <c r="R120"/>
  <c r="R119"/>
  <c r="P154"/>
  <c i="13" r="P123"/>
  <c r="T123"/>
  <c r="BK143"/>
  <c r="J143"/>
  <c r="J100"/>
  <c r="R143"/>
  <c i="2" r="BK122"/>
  <c r="J122"/>
  <c r="J97"/>
  <c r="T127"/>
  <c r="P138"/>
  <c r="BK172"/>
  <c r="J172"/>
  <c r="J101"/>
  <c i="3" r="P132"/>
  <c r="P161"/>
  <c r="BK205"/>
  <c r="J205"/>
  <c r="J102"/>
  <c r="R221"/>
  <c r="P267"/>
  <c r="P266"/>
  <c r="P252"/>
  <c i="4" r="R143"/>
  <c r="R142"/>
  <c i="5" r="R147"/>
  <c r="R141"/>
  <c r="R169"/>
  <c r="R233"/>
  <c r="T243"/>
  <c r="P271"/>
  <c r="R296"/>
  <c i="6" r="R121"/>
  <c r="R120"/>
  <c r="R119"/>
  <c i="7" r="T150"/>
  <c r="BK237"/>
  <c r="J237"/>
  <c r="J102"/>
  <c i="8" r="R129"/>
  <c r="R128"/>
  <c r="BK168"/>
  <c r="J168"/>
  <c r="J103"/>
  <c r="T225"/>
  <c r="T264"/>
  <c i="11" r="BK122"/>
  <c r="J122"/>
  <c r="J98"/>
  <c r="T139"/>
  <c i="12" r="T154"/>
  <c i="13" r="BK123"/>
  <c r="J123"/>
  <c r="J98"/>
  <c r="R123"/>
  <c r="R122"/>
  <c r="R121"/>
  <c r="P143"/>
  <c r="T143"/>
  <c i="2" r="E85"/>
  <c r="BE132"/>
  <c r="BE144"/>
  <c i="3" r="BE135"/>
  <c r="BE136"/>
  <c r="BE137"/>
  <c r="BE141"/>
  <c r="BE144"/>
  <c r="BE146"/>
  <c r="BE150"/>
  <c r="BE162"/>
  <c r="BE179"/>
  <c r="BE180"/>
  <c r="BE185"/>
  <c r="BE189"/>
  <c r="BE195"/>
  <c r="BE199"/>
  <c r="BE214"/>
  <c r="BE219"/>
  <c r="BE230"/>
  <c r="BE231"/>
  <c r="BE241"/>
  <c r="BE243"/>
  <c r="BE250"/>
  <c r="BE256"/>
  <c r="BE257"/>
  <c r="BE258"/>
  <c r="BE259"/>
  <c r="BE260"/>
  <c r="BE264"/>
  <c r="BE269"/>
  <c r="BE275"/>
  <c i="4" r="BE133"/>
  <c r="BE134"/>
  <c r="BE135"/>
  <c r="BE136"/>
  <c r="BE137"/>
  <c r="BE138"/>
  <c r="BE146"/>
  <c r="BE147"/>
  <c r="BE148"/>
  <c r="BE150"/>
  <c i="5" r="E128"/>
  <c r="BE148"/>
  <c r="BE152"/>
  <c r="BE187"/>
  <c r="BE189"/>
  <c r="BE278"/>
  <c r="BE280"/>
  <c r="BE309"/>
  <c r="BE313"/>
  <c r="BK339"/>
  <c r="J339"/>
  <c r="J117"/>
  <c i="6" r="J113"/>
  <c r="BE167"/>
  <c r="BE171"/>
  <c i="7" r="BE189"/>
  <c r="BE193"/>
  <c r="BE238"/>
  <c r="BE243"/>
  <c r="BE283"/>
  <c i="8" r="BE151"/>
  <c r="BE211"/>
  <c r="BE223"/>
  <c r="BE240"/>
  <c r="BK161"/>
  <c r="J161"/>
  <c r="J100"/>
  <c i="9" r="F119"/>
  <c r="BE170"/>
  <c r="BE276"/>
  <c i="10" r="E85"/>
  <c r="J118"/>
  <c r="BE159"/>
  <c r="BE176"/>
  <c r="BE182"/>
  <c r="BE194"/>
  <c r="BE208"/>
  <c r="BE229"/>
  <c i="11" r="BE146"/>
  <c i="12" r="E85"/>
  <c r="F92"/>
  <c r="BE148"/>
  <c i="2" r="F118"/>
  <c r="BE148"/>
  <c r="BE150"/>
  <c r="BE158"/>
  <c r="BE166"/>
  <c i="3" r="BE139"/>
  <c r="BE148"/>
  <c r="BE149"/>
  <c r="BE158"/>
  <c r="BE159"/>
  <c r="BE160"/>
  <c r="BE206"/>
  <c r="BE209"/>
  <c r="BE223"/>
  <c r="BE236"/>
  <c r="BE254"/>
  <c r="BE255"/>
  <c i="4" r="F92"/>
  <c r="BE140"/>
  <c r="BE141"/>
  <c i="5" r="BE143"/>
  <c r="BE191"/>
  <c r="BE234"/>
  <c r="BE297"/>
  <c r="BE301"/>
  <c r="BE322"/>
  <c r="BE343"/>
  <c i="6" r="BE133"/>
  <c r="BE148"/>
  <c i="7" r="J89"/>
  <c r="BE145"/>
  <c r="BE173"/>
  <c r="BE185"/>
  <c i="8" r="J121"/>
  <c r="BE134"/>
  <c r="BE159"/>
  <c r="BE205"/>
  <c r="BE226"/>
  <c r="BE265"/>
  <c r="BE276"/>
  <c i="2" r="BE128"/>
  <c r="BE130"/>
  <c r="BE152"/>
  <c r="BE154"/>
  <c r="BE156"/>
  <c r="BE168"/>
  <c r="BE170"/>
  <c i="3" r="J124"/>
  <c r="BE142"/>
  <c r="BE157"/>
  <c r="BE178"/>
  <c r="BE187"/>
  <c r="BE188"/>
  <c r="BE193"/>
  <c r="BE198"/>
  <c r="BE210"/>
  <c r="BE233"/>
  <c r="BE234"/>
  <c r="BE235"/>
  <c r="BE248"/>
  <c r="BE249"/>
  <c i="4" r="J89"/>
  <c r="BE127"/>
  <c r="BE153"/>
  <c i="5" r="F137"/>
  <c r="BE199"/>
  <c r="BE224"/>
  <c r="BE226"/>
  <c r="BE231"/>
  <c r="BE284"/>
  <c r="BE307"/>
  <c i="6" r="E109"/>
  <c r="BE122"/>
  <c r="BE126"/>
  <c r="BE137"/>
  <c r="BE175"/>
  <c r="BE177"/>
  <c r="BE181"/>
  <c i="7" r="E85"/>
  <c r="BE151"/>
  <c r="BE158"/>
  <c r="BE165"/>
  <c r="BE179"/>
  <c r="BE231"/>
  <c r="BE235"/>
  <c r="BE248"/>
  <c r="BE268"/>
  <c r="BE273"/>
  <c i="8" r="E85"/>
  <c r="BE142"/>
  <c r="BE169"/>
  <c r="BE219"/>
  <c i="9" r="BE185"/>
  <c r="BE271"/>
  <c r="BE283"/>
  <c r="BE289"/>
  <c r="BK288"/>
  <c r="J288"/>
  <c r="J102"/>
  <c i="10" r="BE127"/>
  <c r="BE141"/>
  <c r="BE151"/>
  <c r="BE206"/>
  <c r="BE225"/>
  <c r="BK216"/>
  <c r="J216"/>
  <c r="J101"/>
  <c i="11" r="E85"/>
  <c r="F117"/>
  <c r="BE123"/>
  <c r="BE135"/>
  <c r="BE140"/>
  <c i="12" r="BE144"/>
  <c r="BE169"/>
  <c r="BE171"/>
  <c r="BE175"/>
  <c i="2" r="J89"/>
  <c r="BE125"/>
  <c r="BE136"/>
  <c r="BE139"/>
  <c i="3" r="E120"/>
  <c r="BE151"/>
  <c r="BE156"/>
  <c r="BE175"/>
  <c r="BE177"/>
  <c r="BE182"/>
  <c r="BE184"/>
  <c r="BE194"/>
  <c r="BE197"/>
  <c r="BE203"/>
  <c r="BE224"/>
  <c r="BE238"/>
  <c r="BE246"/>
  <c r="BE268"/>
  <c i="4" r="E109"/>
  <c r="BE128"/>
  <c r="BE129"/>
  <c r="BE139"/>
  <c r="BE160"/>
  <c i="5" r="BE160"/>
  <c r="BE238"/>
  <c r="BE244"/>
  <c r="BE288"/>
  <c r="BE315"/>
  <c r="BE318"/>
  <c r="BE334"/>
  <c r="BK142"/>
  <c r="BK342"/>
  <c r="J342"/>
  <c r="J118"/>
  <c i="6" r="BE144"/>
  <c i="7" r="BE201"/>
  <c r="BE205"/>
  <c r="BE210"/>
  <c r="BE227"/>
  <c r="BE253"/>
  <c r="BE258"/>
  <c r="BK278"/>
  <c r="J278"/>
  <c r="J103"/>
  <c r="BK282"/>
  <c r="J282"/>
  <c r="J105"/>
  <c i="8" r="F92"/>
  <c r="BE147"/>
  <c r="BE165"/>
  <c r="BE173"/>
  <c r="BE177"/>
  <c r="BE183"/>
  <c r="BE249"/>
  <c r="BK164"/>
  <c r="J164"/>
  <c r="J101"/>
  <c i="9" r="E112"/>
  <c r="BE125"/>
  <c r="BE139"/>
  <c r="BE144"/>
  <c r="BE150"/>
  <c r="BE181"/>
  <c r="BE202"/>
  <c r="BE216"/>
  <c r="BE222"/>
  <c r="BE234"/>
  <c i="10" r="BE164"/>
  <c r="BE171"/>
  <c r="BE192"/>
  <c r="BE198"/>
  <c r="BE202"/>
  <c r="BE234"/>
  <c i="11" r="J89"/>
  <c r="BE127"/>
  <c r="BE131"/>
  <c i="13" r="J115"/>
  <c i="2" r="BE134"/>
  <c r="BE162"/>
  <c r="BE164"/>
  <c r="BE173"/>
  <c r="BE175"/>
  <c r="BE177"/>
  <c i="3" r="BE133"/>
  <c r="BE138"/>
  <c r="BE155"/>
  <c r="BE172"/>
  <c r="BE173"/>
  <c r="BE174"/>
  <c r="BE183"/>
  <c r="BE190"/>
  <c r="BE213"/>
  <c r="BE215"/>
  <c r="BE216"/>
  <c r="BE217"/>
  <c r="BE218"/>
  <c r="BE222"/>
  <c r="BE225"/>
  <c r="BE226"/>
  <c r="BE232"/>
  <c r="BE242"/>
  <c r="BE244"/>
  <c r="BE253"/>
  <c r="BE261"/>
  <c r="BK274"/>
  <c r="J274"/>
  <c r="J110"/>
  <c i="4" r="BE121"/>
  <c r="BE144"/>
  <c r="BE149"/>
  <c r="BE161"/>
  <c i="5" r="J91"/>
  <c r="BE156"/>
  <c r="BE174"/>
  <c r="BE178"/>
  <c r="BE182"/>
  <c r="BE196"/>
  <c r="BE203"/>
  <c r="BE220"/>
  <c r="BE229"/>
  <c r="BE251"/>
  <c r="BE255"/>
  <c r="BE257"/>
  <c r="BE261"/>
  <c r="BE269"/>
  <c r="BE290"/>
  <c r="BE294"/>
  <c r="BK164"/>
  <c r="J164"/>
  <c r="J102"/>
  <c i="6" r="F92"/>
  <c r="BE163"/>
  <c i="7" r="F92"/>
  <c r="BE177"/>
  <c r="BE215"/>
  <c r="BE219"/>
  <c i="8" r="BE130"/>
  <c r="BE162"/>
  <c r="BE209"/>
  <c r="BE234"/>
  <c r="BE236"/>
  <c r="BE238"/>
  <c r="BE251"/>
  <c r="BE255"/>
  <c r="BE262"/>
  <c i="9" r="J116"/>
  <c r="BE161"/>
  <c r="BE189"/>
  <c r="BE228"/>
  <c r="BE255"/>
  <c r="BE257"/>
  <c r="BE262"/>
  <c i="10" r="F121"/>
  <c r="BE139"/>
  <c r="BE157"/>
  <c r="BE180"/>
  <c r="BE190"/>
  <c r="BE204"/>
  <c i="11" r="BE144"/>
  <c r="BK148"/>
  <c r="J148"/>
  <c r="J100"/>
  <c i="12" r="BE163"/>
  <c r="BE165"/>
  <c i="13" r="E85"/>
  <c r="F118"/>
  <c r="BE124"/>
  <c r="BE128"/>
  <c r="BE130"/>
  <c i="9" r="BE163"/>
  <c r="BE168"/>
  <c r="BE174"/>
  <c r="BE178"/>
  <c r="BE244"/>
  <c r="BE250"/>
  <c i="10" r="BE147"/>
  <c r="BE149"/>
  <c r="BE169"/>
  <c r="BE178"/>
  <c r="BE188"/>
  <c r="BE196"/>
  <c r="BE200"/>
  <c r="BE210"/>
  <c r="BE212"/>
  <c r="BE214"/>
  <c r="BE223"/>
  <c i="11" r="BE149"/>
  <c i="12" r="BE134"/>
  <c r="BE138"/>
  <c r="BE140"/>
  <c r="BE159"/>
  <c r="BE167"/>
  <c i="13" r="BE144"/>
  <c r="BE148"/>
  <c i="2" r="BE123"/>
  <c r="BE146"/>
  <c i="3" r="F127"/>
  <c r="BE143"/>
  <c r="BE164"/>
  <c r="BE166"/>
  <c r="BE168"/>
  <c r="BE169"/>
  <c r="BE170"/>
  <c r="BE176"/>
  <c r="BE186"/>
  <c r="BE208"/>
  <c r="BE211"/>
  <c r="BE212"/>
  <c r="BE220"/>
  <c r="BE227"/>
  <c r="BE229"/>
  <c r="BE245"/>
  <c r="BE247"/>
  <c r="BE251"/>
  <c r="BK270"/>
  <c r="J270"/>
  <c r="J108"/>
  <c i="4" r="BE122"/>
  <c r="BE124"/>
  <c r="BE125"/>
  <c r="BE126"/>
  <c r="BE152"/>
  <c r="BE155"/>
  <c r="BE157"/>
  <c i="5" r="BE170"/>
  <c r="BE207"/>
  <c r="BE211"/>
  <c r="BE214"/>
  <c r="BE246"/>
  <c r="BE272"/>
  <c r="BE274"/>
  <c r="BE303"/>
  <c r="BE328"/>
  <c r="BE340"/>
  <c i="6" r="BE154"/>
  <c r="BE158"/>
  <c i="7" r="BE128"/>
  <c r="BE221"/>
  <c r="BE225"/>
  <c r="BE263"/>
  <c i="8" r="BE138"/>
  <c r="BE244"/>
  <c r="BE247"/>
  <c r="BE258"/>
  <c i="9" r="BE264"/>
  <c r="BE269"/>
  <c r="BE278"/>
  <c i="10" r="BE133"/>
  <c r="BE145"/>
  <c r="BE153"/>
  <c r="BE184"/>
  <c r="BE186"/>
  <c r="BE217"/>
  <c r="BE221"/>
  <c r="BE227"/>
  <c r="BE231"/>
  <c r="BE236"/>
  <c i="12" r="J113"/>
  <c r="BE122"/>
  <c r="BE130"/>
  <c r="BE152"/>
  <c r="BE155"/>
  <c i="13" r="BE139"/>
  <c r="BE157"/>
  <c r="BK156"/>
  <c r="J156"/>
  <c r="J101"/>
  <c i="14" r="J89"/>
  <c r="F117"/>
  <c r="BE126"/>
  <c i="2" r="BE141"/>
  <c r="BE160"/>
  <c i="3" r="BE152"/>
  <c r="BE153"/>
  <c r="BE154"/>
  <c r="BE171"/>
  <c r="BE191"/>
  <c r="BE201"/>
  <c r="BE204"/>
  <c r="BE207"/>
  <c r="BE228"/>
  <c r="BE237"/>
  <c r="BE240"/>
  <c r="BE262"/>
  <c r="BE263"/>
  <c r="BE271"/>
  <c i="4" r="BE130"/>
  <c r="BE131"/>
  <c r="BE132"/>
  <c r="BE145"/>
  <c r="BE159"/>
  <c i="5" r="BE165"/>
  <c r="BE216"/>
  <c r="BE265"/>
  <c r="BK198"/>
  <c r="J198"/>
  <c r="J105"/>
  <c i="6" r="BE139"/>
  <c i="7" r="BE135"/>
  <c r="BE137"/>
  <c r="BE141"/>
  <c r="BE171"/>
  <c r="BE197"/>
  <c r="BE279"/>
  <c i="8" r="BE155"/>
  <c r="BE191"/>
  <c r="BE198"/>
  <c r="BE215"/>
  <c r="BE228"/>
  <c r="BE230"/>
  <c i="9" r="BE156"/>
  <c r="BE239"/>
  <c i="12" r="BE126"/>
  <c r="BE157"/>
  <c r="BE161"/>
  <c r="BE173"/>
  <c i="13" r="BE134"/>
  <c r="BE146"/>
  <c r="BE152"/>
  <c r="BE154"/>
  <c r="BK138"/>
  <c r="J138"/>
  <c r="J99"/>
  <c i="14" r="E85"/>
  <c r="BE123"/>
  <c r="BE129"/>
  <c r="BK122"/>
  <c r="J122"/>
  <c r="J98"/>
  <c r="BK125"/>
  <c r="J125"/>
  <c r="J99"/>
  <c r="BK128"/>
  <c r="J128"/>
  <c r="J100"/>
  <c i="9" r="F34"/>
  <c i="1" r="BA103"/>
  <c i="2" r="F36"/>
  <c i="1" r="BC95"/>
  <c i="4" r="F34"/>
  <c i="1" r="BA97"/>
  <c i="6" r="F36"/>
  <c i="1" r="BC100"/>
  <c i="12" r="F37"/>
  <c i="1" r="BD106"/>
  <c i="12" r="J34"/>
  <c i="1" r="AW106"/>
  <c i="6" r="F37"/>
  <c i="1" r="BD100"/>
  <c i="12" r="F36"/>
  <c i="1" r="BC106"/>
  <c i="2" r="F34"/>
  <c i="1" r="BA95"/>
  <c i="14" r="F34"/>
  <c i="1" r="BA108"/>
  <c i="4" r="F37"/>
  <c i="1" r="BD97"/>
  <c i="8" r="F35"/>
  <c i="1" r="BB102"/>
  <c i="10" r="F36"/>
  <c i="1" r="BC104"/>
  <c i="9" r="F35"/>
  <c i="1" r="BB103"/>
  <c i="14" r="F35"/>
  <c i="1" r="BB108"/>
  <c i="2" r="F35"/>
  <c i="1" r="BB95"/>
  <c i="5" r="F39"/>
  <c i="1" r="BD99"/>
  <c r="BD98"/>
  <c i="6" r="J34"/>
  <c i="1" r="AW100"/>
  <c i="12" r="F35"/>
  <c i="1" r="BB106"/>
  <c i="10" r="J34"/>
  <c i="1" r="AW104"/>
  <c i="5" r="F37"/>
  <c i="1" r="BB99"/>
  <c r="BB98"/>
  <c r="AX98"/>
  <c i="14" r="J34"/>
  <c i="1" r="AW108"/>
  <c i="7" r="J34"/>
  <c i="1" r="AW101"/>
  <c i="11" r="F36"/>
  <c i="1" r="BC105"/>
  <c i="3" r="F37"/>
  <c i="1" r="BD96"/>
  <c i="6" r="F35"/>
  <c i="1" r="BB100"/>
  <c i="10" r="F35"/>
  <c i="1" r="BB104"/>
  <c i="8" r="F37"/>
  <c i="1" r="BD102"/>
  <c i="10" r="F37"/>
  <c i="1" r="BD104"/>
  <c i="13" r="J34"/>
  <c i="1" r="AW107"/>
  <c i="13" r="F37"/>
  <c i="1" r="BD107"/>
  <c i="3" r="F36"/>
  <c i="1" r="BC96"/>
  <c i="8" r="J34"/>
  <c i="1" r="AW102"/>
  <c i="12" r="F34"/>
  <c i="1" r="BA106"/>
  <c i="4" r="J34"/>
  <c i="1" r="AW97"/>
  <c i="8" r="F36"/>
  <c i="1" r="BC102"/>
  <c i="13" r="F36"/>
  <c i="1" r="BC107"/>
  <c i="7" r="F35"/>
  <c i="1" r="BB101"/>
  <c i="14" r="F36"/>
  <c i="1" r="BC108"/>
  <c i="6" r="F34"/>
  <c i="1" r="BA100"/>
  <c i="5" r="F38"/>
  <c i="1" r="BC99"/>
  <c r="BC98"/>
  <c r="AY98"/>
  <c i="7" r="F37"/>
  <c i="1" r="BD101"/>
  <c i="2" r="F37"/>
  <c i="1" r="BD95"/>
  <c i="5" r="J36"/>
  <c i="1" r="AW99"/>
  <c i="3" r="F35"/>
  <c i="1" r="BB96"/>
  <c r="AS94"/>
  <c i="3" r="J34"/>
  <c i="1" r="AW96"/>
  <c i="8" r="F34"/>
  <c i="1" r="BA102"/>
  <c i="11" r="F35"/>
  <c i="1" r="BB105"/>
  <c i="7" r="F34"/>
  <c i="1" r="BA101"/>
  <c i="11" r="F37"/>
  <c i="1" r="BD105"/>
  <c i="11" r="F34"/>
  <c i="1" r="BA105"/>
  <c i="9" r="F37"/>
  <c i="1" r="BD103"/>
  <c i="2" r="J34"/>
  <c i="1" r="AW95"/>
  <c i="7" r="F36"/>
  <c i="1" r="BC101"/>
  <c i="9" r="F36"/>
  <c i="1" r="BC103"/>
  <c i="4" r="F36"/>
  <c i="1" r="BC97"/>
  <c i="5" r="F36"/>
  <c i="1" r="BA99"/>
  <c r="BA98"/>
  <c r="AW98"/>
  <c i="9" r="J34"/>
  <c i="1" r="AW103"/>
  <c i="10" r="F34"/>
  <c i="1" r="BA104"/>
  <c i="11" r="J34"/>
  <c i="1" r="AW105"/>
  <c i="3" r="F34"/>
  <c i="1" r="BA96"/>
  <c i="4" r="F35"/>
  <c i="1" r="BB97"/>
  <c i="13" r="F34"/>
  <c i="1" r="BA107"/>
  <c i="14" r="F37"/>
  <c i="1" r="BD108"/>
  <c i="12" l="1" r="T120"/>
  <c r="T119"/>
  <c i="5" r="T201"/>
  <c r="T140"/>
  <c i="8" r="BK128"/>
  <c i="13" r="P122"/>
  <c r="P121"/>
  <c i="1" r="AU107"/>
  <c i="8" r="P167"/>
  <c i="3" r="T131"/>
  <c r="T130"/>
  <c i="8" r="R167"/>
  <c i="13" r="T122"/>
  <c r="T121"/>
  <c i="8" r="T167"/>
  <c i="12" r="P120"/>
  <c r="P119"/>
  <c i="1" r="AU106"/>
  <c i="11" r="R121"/>
  <c r="R120"/>
  <c i="2" r="P121"/>
  <c i="1" r="AU95"/>
  <c i="9" r="P123"/>
  <c r="P122"/>
  <c i="1" r="AU103"/>
  <c i="2" r="R121"/>
  <c i="6" r="P120"/>
  <c r="P119"/>
  <c i="1" r="AU100"/>
  <c i="5" r="R201"/>
  <c r="R140"/>
  <c i="11" r="T121"/>
  <c r="T120"/>
  <c i="8" r="T128"/>
  <c r="T127"/>
  <c i="5" r="BK201"/>
  <c r="J201"/>
  <c r="J106"/>
  <c i="3" r="R131"/>
  <c r="R130"/>
  <c i="10" r="T219"/>
  <c i="4" r="R119"/>
  <c i="10" r="P125"/>
  <c r="P124"/>
  <c i="1" r="AU104"/>
  <c i="7" r="R126"/>
  <c r="R125"/>
  <c i="5" r="P201"/>
  <c r="P140"/>
  <c i="1" r="AU99"/>
  <c i="6" r="T120"/>
  <c r="T119"/>
  <c i="2" r="T121"/>
  <c i="5" r="BK141"/>
  <c i="8" r="R127"/>
  <c i="3" r="P131"/>
  <c r="P130"/>
  <c i="1" r="AU96"/>
  <c i="9" r="T123"/>
  <c r="T122"/>
  <c i="3" r="BK266"/>
  <c r="J266"/>
  <c r="J106"/>
  <c i="10" r="T125"/>
  <c r="T124"/>
  <c i="8" r="P128"/>
  <c r="P127"/>
  <c i="1" r="AU102"/>
  <c i="7" r="T126"/>
  <c r="T125"/>
  <c i="2" r="BK121"/>
  <c r="J121"/>
  <c r="J96"/>
  <c i="8" r="BK167"/>
  <c r="J167"/>
  <c r="J102"/>
  <c i="10" r="BK125"/>
  <c r="J125"/>
  <c r="J97"/>
  <c i="3" r="J267"/>
  <c r="J107"/>
  <c i="4" r="J120"/>
  <c r="J97"/>
  <c i="5" r="J202"/>
  <c r="J107"/>
  <c r="BK338"/>
  <c r="J338"/>
  <c r="J116"/>
  <c i="7" r="BK126"/>
  <c r="J126"/>
  <c r="J97"/>
  <c i="6" r="BK120"/>
  <c r="J120"/>
  <c r="J97"/>
  <c i="7" r="BK281"/>
  <c r="J281"/>
  <c r="J104"/>
  <c i="9" r="BK123"/>
  <c r="J123"/>
  <c r="J97"/>
  <c i="8" r="J129"/>
  <c r="J98"/>
  <c i="11" r="BK121"/>
  <c r="BK120"/>
  <c r="J120"/>
  <c r="J96"/>
  <c i="12" r="BK120"/>
  <c r="J120"/>
  <c r="J97"/>
  <c i="4" r="BK142"/>
  <c r="J142"/>
  <c r="J98"/>
  <c i="5" r="J142"/>
  <c r="J100"/>
  <c i="10" r="BK219"/>
  <c r="J219"/>
  <c r="J102"/>
  <c i="13" r="BK122"/>
  <c r="J122"/>
  <c r="J97"/>
  <c i="3" r="BK273"/>
  <c r="J273"/>
  <c r="J109"/>
  <c i="14" r="BK121"/>
  <c r="J121"/>
  <c r="J97"/>
  <c i="1" r="BC94"/>
  <c r="AY94"/>
  <c r="BA94"/>
  <c r="AW94"/>
  <c r="AK30"/>
  <c r="BB94"/>
  <c r="AX94"/>
  <c r="BD94"/>
  <c r="W33"/>
  <c i="6" r="J33"/>
  <c i="1" r="AV100"/>
  <c r="AT100"/>
  <c i="7" r="F33"/>
  <c i="1" r="AZ101"/>
  <c i="14" r="J33"/>
  <c i="1" r="AV108"/>
  <c r="AT108"/>
  <c i="10" r="J33"/>
  <c i="1" r="AV104"/>
  <c r="AT104"/>
  <c i="9" r="F33"/>
  <c i="1" r="AZ103"/>
  <c i="5" r="J35"/>
  <c i="1" r="AV99"/>
  <c r="AT99"/>
  <c i="3" r="J33"/>
  <c i="1" r="AV96"/>
  <c r="AT96"/>
  <c i="11" r="F33"/>
  <c i="1" r="AZ105"/>
  <c i="2" r="F33"/>
  <c i="1" r="AZ95"/>
  <c i="14" r="F33"/>
  <c i="1" r="AZ108"/>
  <c i="13" r="F33"/>
  <c i="1" r="AZ107"/>
  <c i="8" r="F33"/>
  <c i="1" r="AZ102"/>
  <c i="2" r="J33"/>
  <c i="1" r="AV95"/>
  <c r="AT95"/>
  <c i="13" r="J33"/>
  <c i="1" r="AV107"/>
  <c r="AT107"/>
  <c i="5" r="F35"/>
  <c i="1" r="AZ99"/>
  <c r="AZ98"/>
  <c r="AV98"/>
  <c r="AT98"/>
  <c i="7" r="J33"/>
  <c i="1" r="AV101"/>
  <c r="AT101"/>
  <c i="3" r="F33"/>
  <c i="1" r="AZ96"/>
  <c i="8" r="J33"/>
  <c i="1" r="AV102"/>
  <c r="AT102"/>
  <c i="9" r="J33"/>
  <c i="1" r="AV103"/>
  <c r="AT103"/>
  <c i="10" r="F33"/>
  <c i="1" r="AZ104"/>
  <c i="11" r="J33"/>
  <c i="1" r="AV105"/>
  <c r="AT105"/>
  <c i="12" r="J33"/>
  <c i="1" r="AV106"/>
  <c r="AT106"/>
  <c i="4" r="J33"/>
  <c i="1" r="AV97"/>
  <c r="AT97"/>
  <c i="4" r="F33"/>
  <c i="1" r="AZ97"/>
  <c i="12" r="F33"/>
  <c i="1" r="AZ106"/>
  <c i="6" r="F33"/>
  <c i="1" r="AZ100"/>
  <c r="AU98"/>
  <c i="8" l="1" r="BK127"/>
  <c r="J127"/>
  <c r="J96"/>
  <c i="5" r="BK140"/>
  <c r="J140"/>
  <c i="4" r="BK119"/>
  <c r="J119"/>
  <c i="5" r="J141"/>
  <c r="J99"/>
  <c i="10" r="BK124"/>
  <c r="J124"/>
  <c r="J96"/>
  <c i="7" r="BK125"/>
  <c r="J125"/>
  <c r="J96"/>
  <c i="11" r="J121"/>
  <c r="J97"/>
  <c i="12" r="BK119"/>
  <c r="J119"/>
  <c r="J96"/>
  <c i="3" r="BK252"/>
  <c r="J252"/>
  <c r="J105"/>
  <c i="6" r="BK119"/>
  <c r="J119"/>
  <c r="J96"/>
  <c i="8" r="J128"/>
  <c r="J97"/>
  <c i="9" r="BK122"/>
  <c r="J122"/>
  <c r="J96"/>
  <c i="13" r="BK121"/>
  <c r="J121"/>
  <c r="J96"/>
  <c i="14" r="BK120"/>
  <c r="J120"/>
  <c r="J96"/>
  <c i="1" r="AZ94"/>
  <c r="W29"/>
  <c r="AU94"/>
  <c i="5" r="J32"/>
  <c i="1" r="AG99"/>
  <c r="AN99"/>
  <c i="2" r="J30"/>
  <c i="1" r="AG95"/>
  <c i="11" r="J30"/>
  <c i="1" r="AG105"/>
  <c r="AN105"/>
  <c r="W32"/>
  <c i="4" r="J30"/>
  <c i="1" r="AG97"/>
  <c r="AN97"/>
  <c r="W30"/>
  <c r="W31"/>
  <c i="3" l="1" r="BK131"/>
  <c r="BK130"/>
  <c r="J130"/>
  <c i="5" r="J41"/>
  <c i="4" r="J39"/>
  <c i="1" r="AN95"/>
  <c i="5" r="J98"/>
  <c i="11" r="J39"/>
  <c i="4" r="J96"/>
  <c i="2" r="J39"/>
  <c i="1" r="AV94"/>
  <c r="AK29"/>
  <c i="3" r="J30"/>
  <c i="1" r="AG96"/>
  <c r="AN96"/>
  <c i="6" r="J30"/>
  <c i="1" r="AG100"/>
  <c r="AN100"/>
  <c i="9" r="J30"/>
  <c i="1" r="AG103"/>
  <c r="AN103"/>
  <c i="12" r="J30"/>
  <c i="1" r="AG106"/>
  <c r="AN106"/>
  <c i="7" r="J30"/>
  <c i="1" r="AG101"/>
  <c r="AN101"/>
  <c i="10" r="J30"/>
  <c i="1" r="AG104"/>
  <c r="AN104"/>
  <c r="AG98"/>
  <c r="AN98"/>
  <c i="13" r="J30"/>
  <c i="1" r="AG107"/>
  <c r="AN107"/>
  <c i="8" r="J30"/>
  <c i="1" r="AG102"/>
  <c r="AN102"/>
  <c i="14" r="J30"/>
  <c i="1" r="AG108"/>
  <c r="AN108"/>
  <c i="3" l="1" r="J39"/>
  <c r="J96"/>
  <c r="J131"/>
  <c r="J97"/>
  <c i="6" r="J39"/>
  <c i="9" r="J39"/>
  <c i="12" r="J39"/>
  <c i="13" r="J39"/>
  <c i="7" r="J39"/>
  <c i="10" r="J39"/>
  <c i="14" r="J39"/>
  <c i="8" r="J39"/>
  <c i="1" r="AG94"/>
  <c r="AK26"/>
  <c r="AK35"/>
  <c r="AT94"/>
  <c l="1" r="AN94"/>
</calcChain>
</file>

<file path=xl/sharedStrings.xml><?xml version="1.0" encoding="utf-8"?>
<sst xmlns="http://schemas.openxmlformats.org/spreadsheetml/2006/main">
  <si>
    <t>Export Komplet</t>
  </si>
  <si>
    <t/>
  </si>
  <si>
    <t>2.0</t>
  </si>
  <si>
    <t>ZAMOK</t>
  </si>
  <si>
    <t>False</t>
  </si>
  <si>
    <t>{6e88bef3-9bf6-4d11-a10a-e4ce1c52808b}</t>
  </si>
  <si>
    <t>0,01</t>
  </si>
  <si>
    <t>21</t>
  </si>
  <si>
    <t>15</t>
  </si>
  <si>
    <t>REKAPITULACE STAVBY</t>
  </si>
  <si>
    <t xml:space="preserve">v ---  níže se nacházejí doplnkové a pomocné údaje k sestavám  --- v</t>
  </si>
  <si>
    <t>Návod na vyplnění</t>
  </si>
  <si>
    <t>0,001</t>
  </si>
  <si>
    <t>Kód:</t>
  </si>
  <si>
    <t>2021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</si>
  <si>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</si>
  <si>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</si>
  <si>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Zvýšení kvaity psychiatrické péče- rekonstrukce pavilonu psychiatrie, KZ MN UL</t>
  </si>
  <si>
    <t>KSO:</t>
  </si>
  <si>
    <t>CC-CZ:</t>
  </si>
  <si>
    <t>Místo:</t>
  </si>
  <si>
    <t xml:space="preserve"> </t>
  </si>
  <si>
    <t>Datum:</t>
  </si>
  <si>
    <t>3. 5. 2021</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</si>
  <si>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</si>
  <si>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</si>
  <si>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</si>
  <si>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</si>
  <si>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</si>
  <si>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</si>
  <si>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</si>
  <si>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</si>
  <si>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</si>
  <si>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</si>
  <si>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</si>
  <si>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</si>
  <si>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</si>
  <si>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</si>
  <si>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</si>
  <si>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</si>
  <si>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</si>
  <si>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</si>
  <si>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</si>
  <si>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</si>
  <si>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</si>
  <si>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</si>
  <si>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</si>
  <si>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</si>
  <si>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</si>
  <si>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</si>
  <si>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</si>
  <si>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</si>
  <si>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</si>
  <si>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</si>
  <si>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</si>
  <si>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</si>
  <si>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</si>
  <si>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</si>
  <si>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</si>
  <si>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</si>
  <si>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</si>
  <si>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</si>
  <si>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</si>
  <si>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</si>
  <si>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</si>
  <si>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</si>
  <si>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</si>
  <si>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</si>
  <si>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</si>
  <si>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</si>
  <si>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</si>
  <si>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</si>
  <si>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</si>
  <si>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</si>
  <si>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</si>
  <si>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</si>
  <si>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</si>
  <si>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</si>
  <si>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2021.1 Psychiatrie</t>
  </si>
  <si>
    <t>Klimatizace</t>
  </si>
  <si>
    <t>STA</t>
  </si>
  <si>
    <t>1</t>
  </si>
  <si>
    <t>{9329de0d-770c-4b47-9596-6f2025bdf467}</t>
  </si>
  <si>
    <t>2</t>
  </si>
  <si>
    <t>2021.2 Psychiatrie</t>
  </si>
  <si>
    <t>Rozvody slaboproudých instalací</t>
  </si>
  <si>
    <t>{634d9ed0-630e-4e2c-a5a1-a2553cc799f4}</t>
  </si>
  <si>
    <t>2021.3 Psychiatrie</t>
  </si>
  <si>
    <t>Výměna metalického kabelu za optický Budova P-ZZS</t>
  </si>
  <si>
    <t>{2ca911df-1ae5-4a07-b73a-91ee6b1b9729}</t>
  </si>
  <si>
    <t>2021.4 Psychiatrie</t>
  </si>
  <si>
    <t>Zřízení fototerapie v pavilonu P</t>
  </si>
  <si>
    <t>{db8f5425-1251-4a5f-af69-9f70d5ce4d83}</t>
  </si>
  <si>
    <t>EK-124-2016</t>
  </si>
  <si>
    <t>Rekonstrukce pavilonu P Psychiatrie Fototerapie</t>
  </si>
  <si>
    <t>Soupis</t>
  </si>
  <si>
    <t>{52155c0e-d4a0-4124-bdad-5732589d2ba7}</t>
  </si>
  <si>
    <t>SO01</t>
  </si>
  <si>
    <t>Příprava území-HTÚ...</t>
  </si>
  <si>
    <t>{fe218c08-2332-41dc-8306-336c82e1a289}</t>
  </si>
  <si>
    <t>SO02</t>
  </si>
  <si>
    <t>Hrací plocha (skla...</t>
  </si>
  <si>
    <t>{68794e84-37c7-47d8-b1ba-ef04f6acca6d}</t>
  </si>
  <si>
    <t>SO03</t>
  </si>
  <si>
    <t>Altán</t>
  </si>
  <si>
    <t>{a0cf5b9c-7336-4165-aa28-5ce0da275550}</t>
  </si>
  <si>
    <t>SO04</t>
  </si>
  <si>
    <t>Drenážní systém</t>
  </si>
  <si>
    <t>{ee7c5e4d-209f-4334-88c3-1d4edf118042}</t>
  </si>
  <si>
    <t>SO05</t>
  </si>
  <si>
    <t>Venkovní areálové ...</t>
  </si>
  <si>
    <t>{857c8d0b-f8d0-4e33-99d1-aa8577f82a1b}</t>
  </si>
  <si>
    <t>SO06</t>
  </si>
  <si>
    <t>Zpevněné plochy</t>
  </si>
  <si>
    <t>{efad7899-1a3b-4853-b339-4ec02e04b090}</t>
  </si>
  <si>
    <t>SO07</t>
  </si>
  <si>
    <t>Sadové úpravy</t>
  </si>
  <si>
    <t>{09885eb7-408f-4473-8ad7-20582d46c785}</t>
  </si>
  <si>
    <t>SO08</t>
  </si>
  <si>
    <t>Oplocení</t>
  </si>
  <si>
    <t>{f14f8460-fbf7-4226-8bca-2ad1da52a3fe}</t>
  </si>
  <si>
    <t>VRN</t>
  </si>
  <si>
    <t>Ostatní rozpočtové náklady</t>
  </si>
  <si>
    <t>{735c1b60-ed1e-4852-82c0-2e1c28834c5a}</t>
  </si>
  <si>
    <t>KRYCÍ LIST SOUPISU PRACÍ</t>
  </si>
  <si>
    <t>Objekt:</t>
  </si>
  <si>
    <t>2021.1 Psychiatrie - Klimatizace</t>
  </si>
  <si>
    <t>REKAPITULACE ČLENĚNÍ SOUPISU PRACÍ</t>
  </si>
  <si>
    <t>Kód dílu - Popis</t>
  </si>
  <si>
    <t>Cena celkem [CZK]</t>
  </si>
  <si>
    <t>Náklady ze soupisu prací</t>
  </si>
  <si>
    <t>-1</t>
  </si>
  <si>
    <t>N.C.RE.PSZ - Montážní a demontážní práce, doprava</t>
  </si>
  <si>
    <t>N.C.RE.RRE - Kontrolní činnost (revize a zkoušky)</t>
  </si>
  <si>
    <t>N.C.RE.SP - Stavební přípomoce</t>
  </si>
  <si>
    <t>N.V.ND.VEN - Zařízení poz. 1.1</t>
  </si>
  <si>
    <t>N.V.PM.VZTP - Ostatní materiál</t>
  </si>
  <si>
    <t>SOUPIS PRACÍ</t>
  </si>
  <si>
    <t>PČ</t>
  </si>
  <si>
    <t>MJ</t>
  </si>
  <si>
    <t>Množství</t>
  </si>
  <si>
    <t>J.cena [CZK]</t>
  </si>
  <si>
    <t>Cenová soustava</t>
  </si>
  <si>
    <t>J. Nh [h]</t>
  </si>
  <si>
    <t>Nh celkem [h]</t>
  </si>
  <si>
    <t>J. hmotnost [t]</t>
  </si>
  <si>
    <t>Hmotnost celkem [t]</t>
  </si>
  <si>
    <t>J. suť [t]</t>
  </si>
  <si>
    <t>Suť Celkem [t]</t>
  </si>
  <si>
    <t>Náklady soupisu celkem</t>
  </si>
  <si>
    <t>N.C.RE.PSZ</t>
  </si>
  <si>
    <t>Montážní a demontážní práce, doprava</t>
  </si>
  <si>
    <t>ROZPOCET</t>
  </si>
  <si>
    <t>K</t>
  </si>
  <si>
    <t>444-001</t>
  </si>
  <si>
    <t>Montážní práce zařízení klimatizace</t>
  </si>
  <si>
    <t>hod</t>
  </si>
  <si>
    <t>64</t>
  </si>
  <si>
    <t>1385811370</t>
  </si>
  <si>
    <t>PP</t>
  </si>
  <si>
    <t>444-002</t>
  </si>
  <si>
    <t>Doprava zařízení klimatizace na místo stavby</t>
  </si>
  <si>
    <t>-75255671</t>
  </si>
  <si>
    <t>N.C.RE.RRE</t>
  </si>
  <si>
    <t>Kontrolní činnost (revize a zkoušky)</t>
  </si>
  <si>
    <t>3</t>
  </si>
  <si>
    <t>555-001</t>
  </si>
  <si>
    <t>Zkoušky, uvedení do provozu, vyregulování</t>
  </si>
  <si>
    <t>1188914435</t>
  </si>
  <si>
    <t>4</t>
  </si>
  <si>
    <t>555-002</t>
  </si>
  <si>
    <t>Zajištění chodu klimatizačního zařízení ve zkušebním provozu</t>
  </si>
  <si>
    <t>1047329749</t>
  </si>
  <si>
    <t>5</t>
  </si>
  <si>
    <t>555-003</t>
  </si>
  <si>
    <t>Zaškolení obsluhy</t>
  </si>
  <si>
    <t>-1932897681</t>
  </si>
  <si>
    <t>6</t>
  </si>
  <si>
    <t>555-004</t>
  </si>
  <si>
    <t>Návrh provozního řádu</t>
  </si>
  <si>
    <t>ks</t>
  </si>
  <si>
    <t>984594237</t>
  </si>
  <si>
    <t>7</t>
  </si>
  <si>
    <t>555-005</t>
  </si>
  <si>
    <t>Dokumentace skutečného provedení</t>
  </si>
  <si>
    <t>-624055332</t>
  </si>
  <si>
    <t>N.C.RE.SP</t>
  </si>
  <si>
    <t>Stavební přípomoce</t>
  </si>
  <si>
    <t>8</t>
  </si>
  <si>
    <t>333-001</t>
  </si>
  <si>
    <t>Stavební přípomoce - spolupráce se stavbou na vyznačení míst, kde budou provedeny stavební otvory pro vedení potrubních rozvodů klimatizace a odvodu kondenzátu</t>
  </si>
  <si>
    <t>1884007671</t>
  </si>
  <si>
    <t>9</t>
  </si>
  <si>
    <t>333-002</t>
  </si>
  <si>
    <t>Lešení pomocné jednořadové lehké s podlahami do výšky 2,0 m pro montáž potrubních rozvodů potrubí chladiva a odvodu kondenzátu a zařízení klimatizace</t>
  </si>
  <si>
    <t>m2</t>
  </si>
  <si>
    <t>-535157218</t>
  </si>
  <si>
    <t>N.V.ND.VEN</t>
  </si>
  <si>
    <t>Zařízení poz. 1.1</t>
  </si>
  <si>
    <t>10</t>
  </si>
  <si>
    <t>M</t>
  </si>
  <si>
    <t>103-001</t>
  </si>
  <si>
    <t>1.1 - Venkovní kondenzační jednotka s celoročním provozem - split systém
chladící výkon – 0,9 - 5,1 kW
elektrický příkon - 1,37 kW, 230 V, 5,95 A
vzduchový výkon - 2 250 m3/h
váha - 43 kg</t>
  </si>
  <si>
    <t>256</t>
  </si>
  <si>
    <t>1744025885</t>
  </si>
  <si>
    <t>11</t>
  </si>
  <si>
    <t>103-002</t>
  </si>
  <si>
    <t xml:space="preserve">1.2 - Klimatizační nástěnná jednotka,
chladící výkon – 0,9 - 5,1 kW,
elektrický příkon - 30 W, 230 V
váha - 14 kg
vzduchový výkon - 745 m3/h
včetně dálkového ovládání, konzolí pro uchycení vnitřní jednotky a čerpadla kondenzátu (cca 8 l/h) pro přečerpání </t>
  </si>
  <si>
    <t>-711471090</t>
  </si>
  <si>
    <t>12</t>
  </si>
  <si>
    <t>103-003</t>
  </si>
  <si>
    <t>Potrubí Cu (měděné) 3/8“</t>
  </si>
  <si>
    <t>m</t>
  </si>
  <si>
    <t>-1441713949</t>
  </si>
  <si>
    <t>13</t>
  </si>
  <si>
    <t>103-004</t>
  </si>
  <si>
    <t>Potrubí Cu (měděné) 1/4“</t>
  </si>
  <si>
    <t>-484774230</t>
  </si>
  <si>
    <t>14</t>
  </si>
  <si>
    <t>103-005</t>
  </si>
  <si>
    <t>Izolace měděného potrubí 3/8“ z kaučukové pěny tl. 9 mm + oplechování proti klimatickým podmínkám ve venkovním prostředí</t>
  </si>
  <si>
    <t>-523736480</t>
  </si>
  <si>
    <t>103-006</t>
  </si>
  <si>
    <t>Izolace měděného potrubí 1/4“ z kaučukové pěny tl. 9 mm + oplechování proti klimatickým podmínkám ve venkovním prostředí</t>
  </si>
  <si>
    <t>690473622</t>
  </si>
  <si>
    <t>16</t>
  </si>
  <si>
    <t>103-007</t>
  </si>
  <si>
    <t>Fitinky pro spojení měděného potrubí (kolena, spojky, šroubení) + upevňovací konzole pro vedení potrubí - odborný odhad 40 % z rovných dílů</t>
  </si>
  <si>
    <t>kpl</t>
  </si>
  <si>
    <t>1211652591</t>
  </si>
  <si>
    <t>17</t>
  </si>
  <si>
    <t>103-008</t>
  </si>
  <si>
    <t>Přechodové šroubení pro napojení měděného potrubí na klimatizační jednotky</t>
  </si>
  <si>
    <t>-1362881573</t>
  </si>
  <si>
    <t>18</t>
  </si>
  <si>
    <t>103-009</t>
  </si>
  <si>
    <t>Chladivo R32</t>
  </si>
  <si>
    <t>kg</t>
  </si>
  <si>
    <t>1302858176</t>
  </si>
  <si>
    <t>19</t>
  </si>
  <si>
    <t>103-010</t>
  </si>
  <si>
    <t>Potrubí PP připojovací DN 40</t>
  </si>
  <si>
    <t>1405365119</t>
  </si>
  <si>
    <t>20</t>
  </si>
  <si>
    <t>103-011</t>
  </si>
  <si>
    <t>Podpůrný žlab (korýtko) pro potrubí od KJ</t>
  </si>
  <si>
    <t>1015628584</t>
  </si>
  <si>
    <t>103-012</t>
  </si>
  <si>
    <t>Zkouška těsnosti kanalizace vodou do DN 125</t>
  </si>
  <si>
    <t>419243573</t>
  </si>
  <si>
    <t>22</t>
  </si>
  <si>
    <t>103-013</t>
  </si>
  <si>
    <t>Tepelná izolace na potrubí DN 40, tl. izolace 40 mm minerální vlna + Al plech</t>
  </si>
  <si>
    <t>1306291443</t>
  </si>
  <si>
    <t>23</t>
  </si>
  <si>
    <t>103-014</t>
  </si>
  <si>
    <t>Napojení DN 40 na novou klimatizační jednotku</t>
  </si>
  <si>
    <t>-366631035</t>
  </si>
  <si>
    <t>N.V.PM.VZTP</t>
  </si>
  <si>
    <t>Ostatní materiál</t>
  </si>
  <si>
    <t>24</t>
  </si>
  <si>
    <t>222-001</t>
  </si>
  <si>
    <t>Pomocný ocelový materiál pro uchycení potrubí – konzole, třmeny, objímky, nastřelovací šrouby, matice, hmoždinky, ostatní spojovací materiál atd. - přesný počet bude stanoven na stavbě při montáži – cca 20 kg</t>
  </si>
  <si>
    <t>400157293</t>
  </si>
  <si>
    <t>25</t>
  </si>
  <si>
    <t>222-002</t>
  </si>
  <si>
    <t>Ocelová konzole pod kondenzační jednotku instalovanou na střeše objektu, materiál tř. 11, pozinkovaná</t>
  </si>
  <si>
    <t>1596576241</t>
  </si>
  <si>
    <t>26</t>
  </si>
  <si>
    <t>222-003</t>
  </si>
  <si>
    <t>Popisné štítky na zařízení včetně šipek proudění</t>
  </si>
  <si>
    <t>1312194930</t>
  </si>
  <si>
    <t>2021.2 Psychiatrie - Rozvody slaboproudých instalací</t>
  </si>
  <si>
    <t>PSV - Práce a dodávky PSV</t>
  </si>
  <si>
    <t xml:space="preserve">    742 - DATOVÉ A TELEFONNÍ ROZVODY</t>
  </si>
  <si>
    <t xml:space="preserve">    742.2 - KAMEROVÝ SYSTÉM</t>
  </si>
  <si>
    <t xml:space="preserve">    742.3 - TELEVIZNÍ ROZVOD</t>
  </si>
  <si>
    <t xml:space="preserve">    742.4 - KOMUNIKAČNÍ SYSTÉM SETRA - PACIENT</t>
  </si>
  <si>
    <t xml:space="preserve">    742.5 - PŘÍSTUPOVÝ SYSTÉM</t>
  </si>
  <si>
    <t xml:space="preserve">    742.6 - SILOVÉ NAPÁJENÍ</t>
  </si>
  <si>
    <t xml:space="preserve">    742.7 - KABELOVÉ TRASY</t>
  </si>
  <si>
    <t xml:space="preserve">    742.8 - STAVEBNÍ ÚPRAVY</t>
  </si>
  <si>
    <t xml:space="preserve">      M - M</t>
  </si>
  <si>
    <t xml:space="preserve">        46-M - Pomocné stavební práce</t>
  </si>
  <si>
    <t xml:space="preserve">        VRN4 - Inženýrská činnost</t>
  </si>
  <si>
    <t>VRN - Vedlejší rozpočtové náklady</t>
  </si>
  <si>
    <t xml:space="preserve">    VRN1 - Průzkumné, geodetické a projektové práce</t>
  </si>
  <si>
    <t>PSV</t>
  </si>
  <si>
    <t>Práce a dodávky PSV</t>
  </si>
  <si>
    <t>742</t>
  </si>
  <si>
    <t>DATOVÉ A TELEFONNÍ ROZVODY</t>
  </si>
  <si>
    <t>742.01.R</t>
  </si>
  <si>
    <t xml:space="preserve">Switch (2xSFP+,48x1000)   PoE                                                              </t>
  </si>
  <si>
    <t>kus</t>
  </si>
  <si>
    <t>-1671412091</t>
  </si>
  <si>
    <t xml:space="preserve">"Switch (2xSFP+,48x1000)   PoE                                                                Výška 1U a možnost  montáže do 19 '' racku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              např.CISCO WS-2960X-48FPS- před dodávkou nutná konzultace s investorem"
</t>
  </si>
  <si>
    <t>742.02.R</t>
  </si>
  <si>
    <t>SFP+ modul</t>
  </si>
  <si>
    <t>1786940325</t>
  </si>
  <si>
    <t>742.03.R</t>
  </si>
  <si>
    <t xml:space="preserve">Rozvaděč RACK 19" 42U 600x800, přední dveře prosklené, nebo perforované, zadní dveře dvoukřídlé a perforované </t>
  </si>
  <si>
    <t>-854320126</t>
  </si>
  <si>
    <t>742.04.R</t>
  </si>
  <si>
    <t>Kabel UTP 4x2x0,5 kat.6 - SXKD-6-UTP-LSOH, B2ca-s1a,d1,a1</t>
  </si>
  <si>
    <t>263347938</t>
  </si>
  <si>
    <t>103.4.R</t>
  </si>
  <si>
    <t>32</t>
  </si>
  <si>
    <t>-584098399</t>
  </si>
  <si>
    <t>742.05.R</t>
  </si>
  <si>
    <t xml:space="preserve">Přístupový bod (acces point)                                        </t>
  </si>
  <si>
    <t>-1354562228</t>
  </si>
  <si>
    <t xml:space="preserve">Přístupový bod (acces point)                                                             2033Mbps, 2,4GHz, 5GHz, 802.11ac, Wave2, MU-MIMO4x4 vnitřní                                                                      Nutné dodat navržený typ z důvodu kompatibility se stávajícím zařízením např UBNT UniFi nanoHD</t>
  </si>
  <si>
    <t>742.06.R</t>
  </si>
  <si>
    <t>Patch panel 19" 2U 48x RJ45 kat.6A např.KEYSTONE - stíněné</t>
  </si>
  <si>
    <t>-474622513</t>
  </si>
  <si>
    <t>742.07.R</t>
  </si>
  <si>
    <t>Datová zásuvka 2xRJ45 kat.6A design TANGO</t>
  </si>
  <si>
    <t>-830957426</t>
  </si>
  <si>
    <t>103.7.R</t>
  </si>
  <si>
    <t>1171141385</t>
  </si>
  <si>
    <t>742.08.R</t>
  </si>
  <si>
    <t>UPS s dvojitou konverzí-Online, 3000VA,</t>
  </si>
  <si>
    <t>631936903</t>
  </si>
  <si>
    <t xml:space="preserve">UPS s dvojitou konverzí-Online, 3000VA, rack provedení, 1xPDU 16A/230V se zástrčkami CEE7/5, SNMP v1, v2c, výstup Ethernet R45LAN, meření teploty a vlhkosti                        např.FSP/Fortron UPS CHAMP 3000VA</t>
  </si>
  <si>
    <t>742.09.R</t>
  </si>
  <si>
    <t>ATS přepínač, zatížení 16A</t>
  </si>
  <si>
    <t>661216373</t>
  </si>
  <si>
    <t xml:space="preserve">ATS přepínač, zatížení 16A, doba přepnutí max.8ms, SNMP v1, v2c, výstup Ethernet RJ45 PDU 16A/230V se zástrčkami CEE7/5,                                                                  např.ETATON ATS16A + PDU + kabel</t>
  </si>
  <si>
    <t>742.010.R</t>
  </si>
  <si>
    <t>Horizontální organizér 1U</t>
  </si>
  <si>
    <t>1689663322</t>
  </si>
  <si>
    <t>742.011.R</t>
  </si>
  <si>
    <t>Rámeček pro zásuvky design TANGO</t>
  </si>
  <si>
    <t>1826271878</t>
  </si>
  <si>
    <t>742.012.R</t>
  </si>
  <si>
    <t>Krabice pod zásuvku design TANGO</t>
  </si>
  <si>
    <t>-1125612170</t>
  </si>
  <si>
    <t>742.013.R</t>
  </si>
  <si>
    <t>Patch kabel UTP kat.6 1m šedý</t>
  </si>
  <si>
    <t>-1167276065</t>
  </si>
  <si>
    <t>742.014.R</t>
  </si>
  <si>
    <t>Patch kabel UTP kat.6 2m modrý</t>
  </si>
  <si>
    <t>678207642</t>
  </si>
  <si>
    <t>742.015.R</t>
  </si>
  <si>
    <t>Patch kabel UTP kat.6 3m šedý</t>
  </si>
  <si>
    <t>-761342219</t>
  </si>
  <si>
    <t>742.016.R</t>
  </si>
  <si>
    <t>Popisný štítek datových zásuvek a panelů</t>
  </si>
  <si>
    <t>656352243</t>
  </si>
  <si>
    <t>742.017.R</t>
  </si>
  <si>
    <t>Popisný štítek datových kabelů</t>
  </si>
  <si>
    <t>1539013843</t>
  </si>
  <si>
    <t>742.018.R</t>
  </si>
  <si>
    <t>Ukončení kabelu UTP</t>
  </si>
  <si>
    <t>1488440008</t>
  </si>
  <si>
    <t>742.019.R</t>
  </si>
  <si>
    <t>Měření segmentu UTP včetně protokolu</t>
  </si>
  <si>
    <t>1845418996</t>
  </si>
  <si>
    <t>742.020.R</t>
  </si>
  <si>
    <t>Konfigulace sítě</t>
  </si>
  <si>
    <t>558480648</t>
  </si>
  <si>
    <t>742.021.R</t>
  </si>
  <si>
    <t>Demontáže a přepojení stávajícího RACK do nového</t>
  </si>
  <si>
    <t>1075888840</t>
  </si>
  <si>
    <t>742.022.R</t>
  </si>
  <si>
    <t>Drobný instalační materiál</t>
  </si>
  <si>
    <t>%</t>
  </si>
  <si>
    <t>1094835864</t>
  </si>
  <si>
    <t>742.2</t>
  </si>
  <si>
    <t>KAMEROVÝ SYSTÉM</t>
  </si>
  <si>
    <t>742.21.R</t>
  </si>
  <si>
    <t>Síťový rekordér 9 kanálů</t>
  </si>
  <si>
    <t>1366917144</t>
  </si>
  <si>
    <t xml:space="preserve">Síťový rekordér 9 kanálů, 1 pozice pro SATA disky vč.disku 1TB), Gigabit LAN, Live View, M-JPEG + MPEG4, H.264, HDMI, 2x USB 2.0, mydlink,                        např.Milesight MS-N1009-UPT</t>
  </si>
  <si>
    <t>742.22.R</t>
  </si>
  <si>
    <t>IP kamera K3, K4, K5 - 1280x800</t>
  </si>
  <si>
    <t>16280538</t>
  </si>
  <si>
    <t xml:space="preserve">IP kamera K3, K4, K5 - 1280x800, 720P, MPEG4, H.264, 3GPP, noční vidění, micro SD, PoE, 1x LAN, držák na zeď,                                                               např.ViseNet LNV-6070R
</t>
  </si>
  <si>
    <t>27</t>
  </si>
  <si>
    <t>742.23.R</t>
  </si>
  <si>
    <t>IP kamera 1280x800</t>
  </si>
  <si>
    <t>1893102671</t>
  </si>
  <si>
    <t>IP kamera 1280x800, 720P, MPEG4, H.264, 3GPP, noční vidění, micro SD, PoE, 1x LAN, držák na zeď, vyhřívání</t>
  </si>
  <si>
    <t>28</t>
  </si>
  <si>
    <t>742.24.R</t>
  </si>
  <si>
    <t>Switch 8x10/100PoE, 2x10/100/1000, managment 802.3af, zdroj</t>
  </si>
  <si>
    <t>406873254</t>
  </si>
  <si>
    <t>29</t>
  </si>
  <si>
    <t>742.25.R</t>
  </si>
  <si>
    <t>Monitor 24", HDMI, např.AG NEOVO SC-24E</t>
  </si>
  <si>
    <t>-1094174546</t>
  </si>
  <si>
    <t>30</t>
  </si>
  <si>
    <t>742.26.R</t>
  </si>
  <si>
    <t>Myš USB</t>
  </si>
  <si>
    <t>-2119945846</t>
  </si>
  <si>
    <t>31</t>
  </si>
  <si>
    <t>742.27.R</t>
  </si>
  <si>
    <t>UPS 500VA - např.APC BACK-UPS 400 BE400-CP</t>
  </si>
  <si>
    <t>-584862739</t>
  </si>
  <si>
    <t>742.28.R</t>
  </si>
  <si>
    <t>HDMI extender</t>
  </si>
  <si>
    <t>113726164</t>
  </si>
  <si>
    <t>33</t>
  </si>
  <si>
    <t>742.29.R</t>
  </si>
  <si>
    <t>1300919805</t>
  </si>
  <si>
    <t>34</t>
  </si>
  <si>
    <t>103.29.R</t>
  </si>
  <si>
    <t>-1574477039</t>
  </si>
  <si>
    <t>35</t>
  </si>
  <si>
    <t>742.210.R</t>
  </si>
  <si>
    <t>Kabel CYKY 3Cx1,5mm2</t>
  </si>
  <si>
    <t>-1406409882</t>
  </si>
  <si>
    <t>36</t>
  </si>
  <si>
    <t>103.210.R</t>
  </si>
  <si>
    <t>-2005457253</t>
  </si>
  <si>
    <t>37</t>
  </si>
  <si>
    <t>742.211.R</t>
  </si>
  <si>
    <t>Zásuvka 230V 50Hz design TANGO</t>
  </si>
  <si>
    <t>-663425936</t>
  </si>
  <si>
    <t>38</t>
  </si>
  <si>
    <t>103.211.R</t>
  </si>
  <si>
    <t>-2062953544</t>
  </si>
  <si>
    <t>39</t>
  </si>
  <si>
    <t>742.212.R</t>
  </si>
  <si>
    <t>Nastavení a oživení kamerového systému</t>
  </si>
  <si>
    <t>-1778410864</t>
  </si>
  <si>
    <t>40</t>
  </si>
  <si>
    <t>742.213.R</t>
  </si>
  <si>
    <t>-680667470</t>
  </si>
  <si>
    <t>742.3</t>
  </si>
  <si>
    <t>TELEVIZNÍ ROZVOD</t>
  </si>
  <si>
    <t>41</t>
  </si>
  <si>
    <t>742.31.R</t>
  </si>
  <si>
    <t>Televizní zásuvka koncová design TANGO min.4dB</t>
  </si>
  <si>
    <t>85779243</t>
  </si>
  <si>
    <t>42</t>
  </si>
  <si>
    <t>103.31.R</t>
  </si>
  <si>
    <t>780505912</t>
  </si>
  <si>
    <t>43</t>
  </si>
  <si>
    <t>742.32.R</t>
  </si>
  <si>
    <t>Rozbočovač 16ti násobný vč. boxu</t>
  </si>
  <si>
    <t>-599135178</t>
  </si>
  <si>
    <t>44</t>
  </si>
  <si>
    <t>742.33.R</t>
  </si>
  <si>
    <t>Rozbočovač 4 násobný vč. boxu</t>
  </si>
  <si>
    <t>1852976751</t>
  </si>
  <si>
    <t>45</t>
  </si>
  <si>
    <t>742.34.R</t>
  </si>
  <si>
    <t>Zesilovač pro pozemní analogový a digitální příjem TV/FM signálů, 1 vstup/4 výstupy, 20/28dB, F konektory, krytí IP20</t>
  </si>
  <si>
    <t>2000956171</t>
  </si>
  <si>
    <t>46</t>
  </si>
  <si>
    <t>742.35.R</t>
  </si>
  <si>
    <t>Plastový box pro uložení zesilovače a rozbočovaců</t>
  </si>
  <si>
    <t>351243382</t>
  </si>
  <si>
    <t>47</t>
  </si>
  <si>
    <t>742.36.R</t>
  </si>
  <si>
    <t>Anténní stožárek se čtyřbodovým uchycením ke stěně, výška 2,5m, popř.na plochou střechu</t>
  </si>
  <si>
    <t>-782181558</t>
  </si>
  <si>
    <t>48</t>
  </si>
  <si>
    <t>742.37.R</t>
  </si>
  <si>
    <t>Anténa v HD kvalitě, DVB-T/T2: 21.-59. kanál, 16dB, LTE/4G filtr</t>
  </si>
  <si>
    <t>121204696</t>
  </si>
  <si>
    <t>49</t>
  </si>
  <si>
    <t>742.38.R</t>
  </si>
  <si>
    <t>Držák televize a monitoru na zdi</t>
  </si>
  <si>
    <t>-678813483</t>
  </si>
  <si>
    <t>50</t>
  </si>
  <si>
    <t>742.39.R</t>
  </si>
  <si>
    <t>Televize LED, úhlopříčka 80cm, FullHD 1920x1080</t>
  </si>
  <si>
    <t>-578746707</t>
  </si>
  <si>
    <t>Televize LED, úhlopříčka 80cm, FullHD 1920x1080, DVB-T2/S2/C, 1x HDMI, 1x USB, CI, SCART, repro 20W, VESA 200x200, energ. třída A</t>
  </si>
  <si>
    <t>51</t>
  </si>
  <si>
    <t>742.310.R</t>
  </si>
  <si>
    <t>TV kabel 2m</t>
  </si>
  <si>
    <t>44202154</t>
  </si>
  <si>
    <t>52</t>
  </si>
  <si>
    <t>742.311.R</t>
  </si>
  <si>
    <t>Konektor "F"</t>
  </si>
  <si>
    <t>-1451933288</t>
  </si>
  <si>
    <t>53</t>
  </si>
  <si>
    <t>742.312.R</t>
  </si>
  <si>
    <t>Koaxiální kabel 75Ohm, 7mm</t>
  </si>
  <si>
    <t>-613238324</t>
  </si>
  <si>
    <t>Koaxiální kabel 75Ohm, 7mm, kapacita 55pF/m, činitel krácení 81, průměr vodiče 1mm čistá měď, materiál dielektrika PE, Materiál pláště PVC, typ fólie Cu, materiál opletení čistí měď, útlum 800MHz 198dB/100m, 1750MHz 27,9dB/100m</t>
  </si>
  <si>
    <t>54</t>
  </si>
  <si>
    <t>742.313.R</t>
  </si>
  <si>
    <t>-1504700766</t>
  </si>
  <si>
    <t>55</t>
  </si>
  <si>
    <t>103.313.R</t>
  </si>
  <si>
    <t>415375768</t>
  </si>
  <si>
    <t>56</t>
  </si>
  <si>
    <t>742.314.R</t>
  </si>
  <si>
    <t>432622026</t>
  </si>
  <si>
    <t>742.4</t>
  </si>
  <si>
    <t>KOMUNIKAČNÍ SYSTÉM SETRA - PACIENT</t>
  </si>
  <si>
    <t>57</t>
  </si>
  <si>
    <t>742.41.R</t>
  </si>
  <si>
    <t>Rozvaděč plastový 300x200x150 vč.8XLED</t>
  </si>
  <si>
    <t>1204231853</t>
  </si>
  <si>
    <t>Rozvaděč plastový 300x200x150 vč.8XLED signálka červená, 9xrelé 2P 230V, 50Hz, bzučák, 2xtlačítko černé, svorky, vodiče, DIN lišta, jistič 10A/1/B, pomocný materiál</t>
  </si>
  <si>
    <t>58</t>
  </si>
  <si>
    <t>742.42.R</t>
  </si>
  <si>
    <t>Seznámení se se stávajícím stavem</t>
  </si>
  <si>
    <t>1031967301</t>
  </si>
  <si>
    <t>59</t>
  </si>
  <si>
    <t>742.43.R</t>
  </si>
  <si>
    <t>628545820</t>
  </si>
  <si>
    <t>742.5</t>
  </si>
  <si>
    <t>PŘÍSTUPOVÝ SYSTÉM</t>
  </si>
  <si>
    <t>60</t>
  </si>
  <si>
    <t>742.51.R</t>
  </si>
  <si>
    <t>REA::MP - Řídící jednotka přístupového systému. Řízení max. 4ks externích čteček. Napájení 12V DC. Krytí IP 55.</t>
  </si>
  <si>
    <t>-1280595346</t>
  </si>
  <si>
    <t>61</t>
  </si>
  <si>
    <t>742.52.R</t>
  </si>
  <si>
    <t>REA-ET - rozhraní Ethernet pro připojení terminálu</t>
  </si>
  <si>
    <t>-1999285917</t>
  </si>
  <si>
    <t>62</t>
  </si>
  <si>
    <t>742.53.R</t>
  </si>
  <si>
    <t>Zálohovaný napájecí zdroj (3A)</t>
  </si>
  <si>
    <t>-779816617</t>
  </si>
  <si>
    <t>63</t>
  </si>
  <si>
    <t>742.54.R</t>
  </si>
  <si>
    <t>Akumulátor 15Ah</t>
  </si>
  <si>
    <t>-587036464</t>
  </si>
  <si>
    <t>742.55.R</t>
  </si>
  <si>
    <t>L-PRO - Externí čtečka bezkontaktních karet HID + klávesnice</t>
  </si>
  <si>
    <t>-1285408086</t>
  </si>
  <si>
    <t>65</t>
  </si>
  <si>
    <t>742.56.R</t>
  </si>
  <si>
    <t>PAD-PRO - Podložka pro montáž na zeď</t>
  </si>
  <si>
    <t>-1994983114</t>
  </si>
  <si>
    <t>66</t>
  </si>
  <si>
    <t>742.57.R</t>
  </si>
  <si>
    <t>SW - licence přístupového systému</t>
  </si>
  <si>
    <t>1349716420</t>
  </si>
  <si>
    <t>67</t>
  </si>
  <si>
    <t>742.58.R</t>
  </si>
  <si>
    <t>El. otvírač, 12V DC, nízkoodběrový, s monitorováním</t>
  </si>
  <si>
    <t>-1985083892</t>
  </si>
  <si>
    <t>68</t>
  </si>
  <si>
    <t>742.59.R</t>
  </si>
  <si>
    <t>93199809</t>
  </si>
  <si>
    <t>69</t>
  </si>
  <si>
    <t>103.59.R</t>
  </si>
  <si>
    <t>850708422</t>
  </si>
  <si>
    <t>70</t>
  </si>
  <si>
    <t>742.510.R</t>
  </si>
  <si>
    <t>-1540355032</t>
  </si>
  <si>
    <t>71</t>
  </si>
  <si>
    <t>103.510.R</t>
  </si>
  <si>
    <t>-794548342</t>
  </si>
  <si>
    <t>72</t>
  </si>
  <si>
    <t>742.511.R</t>
  </si>
  <si>
    <t>Kabel SI-HX 08/02 vč.dodávky</t>
  </si>
  <si>
    <t>1053292102</t>
  </si>
  <si>
    <t>73</t>
  </si>
  <si>
    <t>742.512.R</t>
  </si>
  <si>
    <t xml:space="preserve">Nastavení a oživení  systému</t>
  </si>
  <si>
    <t>-1956750640</t>
  </si>
  <si>
    <t>74</t>
  </si>
  <si>
    <t>742.513.R</t>
  </si>
  <si>
    <t>-62722800</t>
  </si>
  <si>
    <t>742.6</t>
  </si>
  <si>
    <t>SILOVÉ NAPÁJENÍ</t>
  </si>
  <si>
    <t>75</t>
  </si>
  <si>
    <t>742.61.R</t>
  </si>
  <si>
    <t>Rozvaděč plastový 12modulů, na stěnu, 8xjistič 10(16)A/1/C, 1xtrojfázový vypínač 3x32A, pomocný materiál</t>
  </si>
  <si>
    <t>948197764</t>
  </si>
  <si>
    <t>76</t>
  </si>
  <si>
    <t>742.62.R</t>
  </si>
  <si>
    <t>Kabel CXKH-R-J 5x4mm2 D+M</t>
  </si>
  <si>
    <t>-1723155171</t>
  </si>
  <si>
    <t>77</t>
  </si>
  <si>
    <t>742.63.R</t>
  </si>
  <si>
    <t>Kabel CXKH-R-J 3x2,5mm2 D+M</t>
  </si>
  <si>
    <t>396149455</t>
  </si>
  <si>
    <t>78</t>
  </si>
  <si>
    <t>742.64.R</t>
  </si>
  <si>
    <t>Kabel CXKH-R-J 3x1,5mm2 D+M</t>
  </si>
  <si>
    <t>-1537891872</t>
  </si>
  <si>
    <t>79</t>
  </si>
  <si>
    <t>742.65.R</t>
  </si>
  <si>
    <t>Elektroinstalační krabice D+M</t>
  </si>
  <si>
    <t>341785587</t>
  </si>
  <si>
    <t>80</t>
  </si>
  <si>
    <t>742.66.R</t>
  </si>
  <si>
    <t>Osvětlení LED 20W</t>
  </si>
  <si>
    <t>418177819</t>
  </si>
  <si>
    <t>81</t>
  </si>
  <si>
    <t>742.67.R</t>
  </si>
  <si>
    <t>Vypínač 16A - design TANGO D+M</t>
  </si>
  <si>
    <t>-815764176</t>
  </si>
  <si>
    <t>82</t>
  </si>
  <si>
    <t>742.68.R</t>
  </si>
  <si>
    <t>Termostat nástěnný 0-60 st.C</t>
  </si>
  <si>
    <t>299010804</t>
  </si>
  <si>
    <t>83</t>
  </si>
  <si>
    <t>742.69.R</t>
  </si>
  <si>
    <t>Ventilátor DN150 vč.žaluzie</t>
  </si>
  <si>
    <t>-971044063</t>
  </si>
  <si>
    <t>84</t>
  </si>
  <si>
    <t>742.610.R</t>
  </si>
  <si>
    <t>Venkovní mřížka + vnitřní filtr na DN100</t>
  </si>
  <si>
    <t>1633876609</t>
  </si>
  <si>
    <t>85</t>
  </si>
  <si>
    <t>742.611.R</t>
  </si>
  <si>
    <t>921592059</t>
  </si>
  <si>
    <t>86</t>
  </si>
  <si>
    <t>103.611.R</t>
  </si>
  <si>
    <t>-1633551633</t>
  </si>
  <si>
    <t>87</t>
  </si>
  <si>
    <t>742.612.R</t>
  </si>
  <si>
    <t>Jistič 3x20A/C</t>
  </si>
  <si>
    <t>1585026108</t>
  </si>
  <si>
    <t>88</t>
  </si>
  <si>
    <t>742.613.R</t>
  </si>
  <si>
    <t>Samoregulační topný kabel 15W/m vč.hliníkové fólie</t>
  </si>
  <si>
    <t>1288674863</t>
  </si>
  <si>
    <t>89</t>
  </si>
  <si>
    <t>742.614.R</t>
  </si>
  <si>
    <t>Úprava napojení ve stávajícím rozvaděči R</t>
  </si>
  <si>
    <t>-945791426</t>
  </si>
  <si>
    <t>90</t>
  </si>
  <si>
    <t>742.615.R</t>
  </si>
  <si>
    <t>Jímací tyč 1,5m vč.podstavce a připojení k hromosvodu</t>
  </si>
  <si>
    <t>1078879142</t>
  </si>
  <si>
    <t>91</t>
  </si>
  <si>
    <t>742.617.R</t>
  </si>
  <si>
    <t>-1181541405</t>
  </si>
  <si>
    <t>742.7</t>
  </si>
  <si>
    <t>KABELOVÉ TRASY</t>
  </si>
  <si>
    <t>92</t>
  </si>
  <si>
    <t>742.71.R</t>
  </si>
  <si>
    <t>Vodič CYA 4 zelenožlutý D+M</t>
  </si>
  <si>
    <t>-1116443993</t>
  </si>
  <si>
    <t>93</t>
  </si>
  <si>
    <t>742.72.R</t>
  </si>
  <si>
    <t>Lišta PVC do 40/40 D+M</t>
  </si>
  <si>
    <t>-1497506165</t>
  </si>
  <si>
    <t>94</t>
  </si>
  <si>
    <t>742.73.R</t>
  </si>
  <si>
    <t>Lišta PVC 80/40 D+M</t>
  </si>
  <si>
    <t>1248827845</t>
  </si>
  <si>
    <t>95</t>
  </si>
  <si>
    <t>742.74.R</t>
  </si>
  <si>
    <t>Trubka ohebná 23mm D+M</t>
  </si>
  <si>
    <t>404932985</t>
  </si>
  <si>
    <t>96</t>
  </si>
  <si>
    <t>742.75.R</t>
  </si>
  <si>
    <t>Hmožděnka 8mm</t>
  </si>
  <si>
    <t>1304878022</t>
  </si>
  <si>
    <t>97</t>
  </si>
  <si>
    <t>742.76.R</t>
  </si>
  <si>
    <t>Vrut 4x50</t>
  </si>
  <si>
    <t>-263193271</t>
  </si>
  <si>
    <t>98</t>
  </si>
  <si>
    <t>742.77.R</t>
  </si>
  <si>
    <t>Podložka 4/15</t>
  </si>
  <si>
    <t>652024351</t>
  </si>
  <si>
    <t>99</t>
  </si>
  <si>
    <t>742.78.R</t>
  </si>
  <si>
    <t>Vázací pásek 295x3,5</t>
  </si>
  <si>
    <t>1071802553</t>
  </si>
  <si>
    <t>100</t>
  </si>
  <si>
    <t>742.79.R</t>
  </si>
  <si>
    <t>Vázací pásek 205x3,5</t>
  </si>
  <si>
    <t>1766870944</t>
  </si>
  <si>
    <t>101</t>
  </si>
  <si>
    <t>742.710.R</t>
  </si>
  <si>
    <t xml:space="preserve">Průraz zdi </t>
  </si>
  <si>
    <t>-209965409</t>
  </si>
  <si>
    <t>103</t>
  </si>
  <si>
    <t>742.711.R</t>
  </si>
  <si>
    <t>Průraz stropu</t>
  </si>
  <si>
    <t>-1636688906</t>
  </si>
  <si>
    <t>104</t>
  </si>
  <si>
    <t>742.712.R</t>
  </si>
  <si>
    <t>-1077779064</t>
  </si>
  <si>
    <t>742.8</t>
  </si>
  <si>
    <t>STAVEBNÍ ÚPRAVY</t>
  </si>
  <si>
    <t>105</t>
  </si>
  <si>
    <t>742.81.R</t>
  </si>
  <si>
    <t>Jádrové vrtání DN150 tl.200mm</t>
  </si>
  <si>
    <t>-1994091269</t>
  </si>
  <si>
    <t>106</t>
  </si>
  <si>
    <t>742.82.R</t>
  </si>
  <si>
    <t>Demontáž dřevěného obložení a úprava stávajícího dřevěného obložení</t>
  </si>
  <si>
    <t>1439700363</t>
  </si>
  <si>
    <t>107</t>
  </si>
  <si>
    <t>742.83.R</t>
  </si>
  <si>
    <t>UW profil</t>
  </si>
  <si>
    <t>49247813</t>
  </si>
  <si>
    <t>108</t>
  </si>
  <si>
    <t>742.84.R</t>
  </si>
  <si>
    <t>CW profil</t>
  </si>
  <si>
    <t>302021408</t>
  </si>
  <si>
    <t>109</t>
  </si>
  <si>
    <t>742.85.R</t>
  </si>
  <si>
    <t>Izolace</t>
  </si>
  <si>
    <t>m3</t>
  </si>
  <si>
    <t>1597572263</t>
  </si>
  <si>
    <t>110</t>
  </si>
  <si>
    <t>742.86.R</t>
  </si>
  <si>
    <t>Sádrokartonová deska bílá</t>
  </si>
  <si>
    <t>-1232816548</t>
  </si>
  <si>
    <t>111</t>
  </si>
  <si>
    <t>742.87.R</t>
  </si>
  <si>
    <t>Výmalba, barva bílá</t>
  </si>
  <si>
    <t>1298993602</t>
  </si>
  <si>
    <t>112</t>
  </si>
  <si>
    <t>742.88.R</t>
  </si>
  <si>
    <t>Obložková zárubeň dveří laminát hnědý 800x1970, pro elektromagnet</t>
  </si>
  <si>
    <t>-299308978</t>
  </si>
  <si>
    <t>113</t>
  </si>
  <si>
    <t>742.89.R</t>
  </si>
  <si>
    <t>Dveře 800/1970 CPL folie</t>
  </si>
  <si>
    <t>-13902518</t>
  </si>
  <si>
    <t>114</t>
  </si>
  <si>
    <t>742.810.R</t>
  </si>
  <si>
    <t>montážní materál (vruty, sádra, tmel)</t>
  </si>
  <si>
    <t>1216934860</t>
  </si>
  <si>
    <t>115</t>
  </si>
  <si>
    <t>742.811.R</t>
  </si>
  <si>
    <t>1408229570</t>
  </si>
  <si>
    <t>116</t>
  </si>
  <si>
    <t>065002000</t>
  </si>
  <si>
    <t>Mimostaveništní doprava materiálů</t>
  </si>
  <si>
    <t>soubor</t>
  </si>
  <si>
    <t>1024</t>
  </si>
  <si>
    <t>1598631418</t>
  </si>
  <si>
    <t>46-M</t>
  </si>
  <si>
    <t>Pomocné stavební práce</t>
  </si>
  <si>
    <t>117</t>
  </si>
  <si>
    <t>460.1.R</t>
  </si>
  <si>
    <t>PPV pro elektromontáže</t>
  </si>
  <si>
    <t>-1071496021</t>
  </si>
  <si>
    <t>118</t>
  </si>
  <si>
    <t>460.2.R</t>
  </si>
  <si>
    <t>Demontáže slaboprooudých rozvodů vč. koncových prvků</t>
  </si>
  <si>
    <t>490952383</t>
  </si>
  <si>
    <t>VRN4</t>
  </si>
  <si>
    <t>Inženýrská činnost</t>
  </si>
  <si>
    <t>119</t>
  </si>
  <si>
    <t>044002000</t>
  </si>
  <si>
    <t>Revize</t>
  </si>
  <si>
    <t>2059265687</t>
  </si>
  <si>
    <t>Vedlejší rozpočtové náklady</t>
  </si>
  <si>
    <t>VRN1</t>
  </si>
  <si>
    <t>Průzkumné, geodetické a projektové práce</t>
  </si>
  <si>
    <t>120</t>
  </si>
  <si>
    <t>013254000</t>
  </si>
  <si>
    <t>Dokumentace skutečného provedení stavby</t>
  </si>
  <si>
    <t>-1198013169</t>
  </si>
  <si>
    <t>2021.3 Psychiatrie - Výměna metalického kabelu za optický Budova P-ZZS</t>
  </si>
  <si>
    <t>742 - Elektroinstalace - slaboproud</t>
  </si>
  <si>
    <t>M - M</t>
  </si>
  <si>
    <t xml:space="preserve">    46-M - Zemní práce při extr.mont.pracích</t>
  </si>
  <si>
    <t>Elektroinstalace - slaboproud</t>
  </si>
  <si>
    <t>742.12.R</t>
  </si>
  <si>
    <t>Přesun a doprava dodávek</t>
  </si>
  <si>
    <t>-1025845151</t>
  </si>
  <si>
    <t>742330101.R</t>
  </si>
  <si>
    <t>Měření metalického segmentu s vyhotovením protokolu</t>
  </si>
  <si>
    <t>-1478172252</t>
  </si>
  <si>
    <t>Montáž strukturované kabeláže měření segmentu metalického s vyhotovením protokolu</t>
  </si>
  <si>
    <t>742.1.R</t>
  </si>
  <si>
    <t>Mikrotrubička - zafouknutí</t>
  </si>
  <si>
    <t>774326380</t>
  </si>
  <si>
    <t>PKB.1.R</t>
  </si>
  <si>
    <t>Mikrotrubička MT 10/5,5</t>
  </si>
  <si>
    <t>2119287463</t>
  </si>
  <si>
    <t>742.2.R</t>
  </si>
  <si>
    <t>Zafouknutí optického kabelu</t>
  </si>
  <si>
    <t>834693914</t>
  </si>
  <si>
    <t>PKB.2.R</t>
  </si>
  <si>
    <t>optický kabel MS9/125um-G.657.A2, 12.vláken</t>
  </si>
  <si>
    <t>-1916906016</t>
  </si>
  <si>
    <t>742.3.R</t>
  </si>
  <si>
    <t>optický rozvaděč</t>
  </si>
  <si>
    <t>1409718450</t>
  </si>
  <si>
    <t>PKB.3.R</t>
  </si>
  <si>
    <t>Optický rozvaděč E2000APC 19",12adaptérů,kazeta, vana výsuvná</t>
  </si>
  <si>
    <t>-2007652780</t>
  </si>
  <si>
    <t>742.4.R</t>
  </si>
  <si>
    <t>Pigtail</t>
  </si>
  <si>
    <t>1697102386</t>
  </si>
  <si>
    <t>PKB.4.R</t>
  </si>
  <si>
    <t>pigtail E2000APC SM9/125um, G.657.A2</t>
  </si>
  <si>
    <t>-1084350506</t>
  </si>
  <si>
    <t>742.5.R</t>
  </si>
  <si>
    <t>svár optického vlákna SM9/125um</t>
  </si>
  <si>
    <t>-999407961</t>
  </si>
  <si>
    <t>742.6.R</t>
  </si>
  <si>
    <t>PATCH cord</t>
  </si>
  <si>
    <t>-2115008497</t>
  </si>
  <si>
    <t>PKB.6.R</t>
  </si>
  <si>
    <t>PATCH cord E2000/APC 9/125um,do 3m,broušení. APC+konektory</t>
  </si>
  <si>
    <t>-2072466472</t>
  </si>
  <si>
    <t>742.7.R</t>
  </si>
  <si>
    <t>lišta vkládací úplná pevně uložená do š.40mm</t>
  </si>
  <si>
    <t>-1525460546</t>
  </si>
  <si>
    <t>PKB.7.R</t>
  </si>
  <si>
    <t>lišta vkládací LV 24x22</t>
  </si>
  <si>
    <t>1135518940</t>
  </si>
  <si>
    <t>PKB.8.R</t>
  </si>
  <si>
    <t>trubka ohebná LPE1/2320</t>
  </si>
  <si>
    <t>1919465583</t>
  </si>
  <si>
    <t>742.8.R</t>
  </si>
  <si>
    <t>trubka plast ohebná,pod omítkou,typ 2323/pr.23</t>
  </si>
  <si>
    <t>-1593231599</t>
  </si>
  <si>
    <t>742.9.R</t>
  </si>
  <si>
    <t>Podružný materiál</t>
  </si>
  <si>
    <t>1706415207</t>
  </si>
  <si>
    <t>742.10.R</t>
  </si>
  <si>
    <t>Revize slaboproudých rozvodů vč. koncových zařízení</t>
  </si>
  <si>
    <t>-860166019</t>
  </si>
  <si>
    <t>742.11.R</t>
  </si>
  <si>
    <t>Kompletační činnost</t>
  </si>
  <si>
    <t>2110707037</t>
  </si>
  <si>
    <t>Zemní práce při extr.mont.pracích</t>
  </si>
  <si>
    <t>460200283.R</t>
  </si>
  <si>
    <t>výkop kabel.rýhy šířka 50/hloubka 100cm tz.3/ko1.0</t>
  </si>
  <si>
    <t>-491302642</t>
  </si>
  <si>
    <t>460420481.R</t>
  </si>
  <si>
    <t>kabel.lože písek 2x10cm plast desky 50/15 na 15cm</t>
  </si>
  <si>
    <t>-713819088</t>
  </si>
  <si>
    <t>460490011.R</t>
  </si>
  <si>
    <t>Výstražná fólie pro krytí kabelů šířky 30 cm</t>
  </si>
  <si>
    <t>-1961011336</t>
  </si>
  <si>
    <t>460560283.R</t>
  </si>
  <si>
    <t>zához kabelové rýhy šířka 50/hloubka 100cm tz.3</t>
  </si>
  <si>
    <t>335470480</t>
  </si>
  <si>
    <t>460600001.R</t>
  </si>
  <si>
    <t>odvoz zeminy do 10km vč.poplatku za skládku</t>
  </si>
  <si>
    <t>-1242838045</t>
  </si>
  <si>
    <t>460620013.R</t>
  </si>
  <si>
    <t>provizorní úprava terénu třída zeminy 3</t>
  </si>
  <si>
    <t>2096058677</t>
  </si>
  <si>
    <t>460791112.R</t>
  </si>
  <si>
    <t>Montáž trubek ochranných plastových tuhých D do 50 mm uložených do rýhy</t>
  </si>
  <si>
    <t>-442949556</t>
  </si>
  <si>
    <t>Montáž trubek ochranných uložených volně do rýhy plastových tuhých, vnitřního průměru přes 32 do 50 mm</t>
  </si>
  <si>
    <t>34571351.R</t>
  </si>
  <si>
    <t>trubka elektroinstalační ohebná dvouplášťová korugovaná (chránička) D 640/40 HDPE</t>
  </si>
  <si>
    <t>128</t>
  </si>
  <si>
    <t>1054025302</t>
  </si>
  <si>
    <t>468081313</t>
  </si>
  <si>
    <t>Vybourání otvorů pro elektroinstalace ve zdivu cihelném plochy do 0,0225 m2, tloušťky do 45 cm</t>
  </si>
  <si>
    <t>-1205211167</t>
  </si>
  <si>
    <t>Vybourání otvorů ve zdivu cihelném plochy do 0,0225 m2 a tloušťky přes 30 do 45 cm</t>
  </si>
  <si>
    <t>468081412</t>
  </si>
  <si>
    <t>Vybourání otvorů pro elektroinstalace ve zdivu betonovém plochy do 0,02 m2, tloušťky do 30 cm</t>
  </si>
  <si>
    <t>-201145667</t>
  </si>
  <si>
    <t>Vybourání otvorů ve zdivu betonovém plochy do 0,0225 m2 a tloušťky přes 15 do 30 cm</t>
  </si>
  <si>
    <t>468081413</t>
  </si>
  <si>
    <t>Vybourání otvorů pro elektroinstalace ve zdivu betonovém plochy do 0,02 m2, tloušťky do 45 cm</t>
  </si>
  <si>
    <t>-2027153405</t>
  </si>
  <si>
    <t>Vybourání otvorů ve zdivu betonovém plochy do 0,0225 m2 a tloušťky přes 30 do 45 cm</t>
  </si>
  <si>
    <t>BBC.0006049.R</t>
  </si>
  <si>
    <t>deska krycí plast 50x15x1,2cm</t>
  </si>
  <si>
    <t>1275087223</t>
  </si>
  <si>
    <t>5871.R</t>
  </si>
  <si>
    <t>písek kopaný 0-2 mm</t>
  </si>
  <si>
    <t>-279872986</t>
  </si>
  <si>
    <t>JTA.0013681.R</t>
  </si>
  <si>
    <t>Výstražná fólie z polyethylenu šíře 22cm</t>
  </si>
  <si>
    <t>-2063034328</t>
  </si>
  <si>
    <t>EXTRUNET - výstražná fólie z polyethylenu šíře 22cm</t>
  </si>
  <si>
    <t>2021.4 Psychiatrie - Zřízení fototerapie v pavilonu P</t>
  </si>
  <si>
    <t>Soupis:</t>
  </si>
  <si>
    <t>EK-124-2016 - Rekonstrukce pavilonu P Psychiatrie Fototerapie</t>
  </si>
  <si>
    <t>HSV - Práce a dodávky HSV</t>
  </si>
  <si>
    <t xml:space="preserve">    3 - Svislé a kompletní konstrukce</t>
  </si>
  <si>
    <t xml:space="preserve">    6 - Úpravy povrchů, podlahy a osazování výplní</t>
  </si>
  <si>
    <t xml:space="preserve">    9 - Ostatní konstrukce a práce, bourání</t>
  </si>
  <si>
    <t xml:space="preserve">    96 - Bourání konstrukcí</t>
  </si>
  <si>
    <t xml:space="preserve">    997 - Přesun sutě</t>
  </si>
  <si>
    <t xml:space="preserve">    998 - Přesun hmot</t>
  </si>
  <si>
    <t xml:space="preserve">    734 - Ústřední vytápění - armatury</t>
  </si>
  <si>
    <t xml:space="preserve">    735 - Ústřední vytápění - otopná tělesa</t>
  </si>
  <si>
    <t xml:space="preserve">    741 - Elektroinstalace - silnoproud</t>
  </si>
  <si>
    <t xml:space="preserve">    744 - Elektromontáže - rozvody vodičů měděných</t>
  </si>
  <si>
    <t xml:space="preserve">    748 - Elektromontáže - osvětlovací zařízení a svítidla</t>
  </si>
  <si>
    <t xml:space="preserve">    763 - Konstrukce suché výstavby</t>
  </si>
  <si>
    <t xml:space="preserve">    766 - Konstrukce truhlářské</t>
  </si>
  <si>
    <t xml:space="preserve">    775 - Podlahy skládané</t>
  </si>
  <si>
    <t xml:space="preserve">    784 - Dokončovací práce - malby a tapety</t>
  </si>
  <si>
    <t xml:space="preserve">    VRN3 - Zařízení staveniště</t>
  </si>
  <si>
    <t xml:space="preserve">    VRN7 - Provozní vlivy</t>
  </si>
  <si>
    <t>HSV</t>
  </si>
  <si>
    <t>Práce a dodávky HSV</t>
  </si>
  <si>
    <t>Svislé a kompletní konstrukce</t>
  </si>
  <si>
    <t>319201321</t>
  </si>
  <si>
    <t>Vyrovnání nerovného povrchu zdiva tl do 30 mm maltou</t>
  </si>
  <si>
    <t>-425950825</t>
  </si>
  <si>
    <t>Vyrovnání nerovného povrchu vnitřního i vnějšího zdiva bez odsekání vadných cihel, maltou (s dodáním hmot) tl. do 30 mm</t>
  </si>
  <si>
    <t>VV</t>
  </si>
  <si>
    <t>"vyrovnání ploch po odsekání obkladů" 25,98</t>
  </si>
  <si>
    <t>Součet</t>
  </si>
  <si>
    <t>Úpravy povrchů, podlahy a osazování výplní</t>
  </si>
  <si>
    <t>612142001</t>
  </si>
  <si>
    <t>Potažení vnitřních stěn sklovláknitým pletivem vtlačeným do tenkovrstvé hmoty</t>
  </si>
  <si>
    <t>-979194885</t>
  </si>
  <si>
    <t>Potažení vnitřních ploch pletivem v ploše nebo pruzích, na plném podkladu sklovláknitým vtlačením do tmelu stěn</t>
  </si>
  <si>
    <t>"úprava stěn" (3,62*2+3,275*2-0,8)*2,75</t>
  </si>
  <si>
    <t>612311131</t>
  </si>
  <si>
    <t>Potažení vnitřních stěn vápenným štukem tloušťky do 3 mm</t>
  </si>
  <si>
    <t>-1972002495</t>
  </si>
  <si>
    <t>Potažení vnitřních ploch štukem tloušťky do 3 mm svislých konstrukcí stěn</t>
  </si>
  <si>
    <t>619995001</t>
  </si>
  <si>
    <t>Začištění omítek kolem oken, dveří, podlah nebo obkladů</t>
  </si>
  <si>
    <t>-1335598789</t>
  </si>
  <si>
    <t>Začištění omítek (s dodáním hmot) kolem oken, dveří, podlah, obkladů apod.</t>
  </si>
  <si>
    <t>"začištění omítek po osazení zárubně z m.č.301 (chodba)" 1,0+2,0*2</t>
  </si>
  <si>
    <t>632441112</t>
  </si>
  <si>
    <t>Potěr anhydritový samonivelační tl do 30 mm ze suchých směsí</t>
  </si>
  <si>
    <t>-548359818</t>
  </si>
  <si>
    <t>Potěr anhydritový samonivelační ze suchých směsí tlouštky přes 20 do 30 mm</t>
  </si>
  <si>
    <t>"podklad pod novou podlahu" 3,62*2,825+1,695*0,45</t>
  </si>
  <si>
    <t>Ostatní konstrukce a práce, bourání</t>
  </si>
  <si>
    <t>949101111</t>
  </si>
  <si>
    <t>Lešení pomocné pro objekty pozemních staveb s lešeňovou podlahou v do 1,9 m zatížení do 150 kg/m2</t>
  </si>
  <si>
    <t>-2079819174</t>
  </si>
  <si>
    <t>Lešení pomocné pracovní pro objekty pozemních staveb pro zatížení do 150 kg/m2, o výšce lešeňové podlahy do 1,9 m</t>
  </si>
  <si>
    <t>"lešení pro stavební práce" 3,62*2,825+1,695*0,45</t>
  </si>
  <si>
    <t>Bourání konstrukcí</t>
  </si>
  <si>
    <t>965081213</t>
  </si>
  <si>
    <t>Bourání podlah z dlaždic keramických nebo xylolitových tl do 10 mm plochy přes 1 m2</t>
  </si>
  <si>
    <t>-168774424</t>
  </si>
  <si>
    <t>Bourání podlah z dlaždic bez podkladního lože nebo mazaniny, s jakoukoliv výplní spár keramických nebo xylolitových tl. do 10 mm, plochy přes 1 m2</t>
  </si>
  <si>
    <t>"odstranění stávající konstrukce podlahy" 3,62*2,825+1,695*0,45</t>
  </si>
  <si>
    <t>968072455</t>
  </si>
  <si>
    <t>Vybourání kovových dveřních zárubní pl do 2 m2</t>
  </si>
  <si>
    <t>-1438156532</t>
  </si>
  <si>
    <t>Vybourání kovových rámů oken s křídly, dveřních zárubní, vrat, stěn, ostění nebo obkladů dveřních zárubní, plochy do 2 m2</t>
  </si>
  <si>
    <t>0,8*1,97</t>
  </si>
  <si>
    <t>978059541</t>
  </si>
  <si>
    <t>Odsekání a odebrání obkladů stěn z vnitřních obkládaček plochy přes 1 m2</t>
  </si>
  <si>
    <t>-995840736</t>
  </si>
  <si>
    <t>Odsekání obkladů stěn včetně otlučení podkladní omítky až na zdivo z obkládaček vnitřních, z jakýchkoliv materiálů, plochy přes 1 m2</t>
  </si>
  <si>
    <t>"odstranění stávajících obkladů stěn" (3,62*2+3,275*2-0,8)*2,0</t>
  </si>
  <si>
    <t>985112132</t>
  </si>
  <si>
    <t>Odsekání degradovaného betonu rubu kleneb a podlah tl do 30 mm</t>
  </si>
  <si>
    <t>1355060358</t>
  </si>
  <si>
    <t>Odsekání degradovaného betonu rubu kleneb a podlah, tloušťky přes 10 do 30 mm</t>
  </si>
  <si>
    <t>997</t>
  </si>
  <si>
    <t>Přesun sutě</t>
  </si>
  <si>
    <t>997013215</t>
  </si>
  <si>
    <t>Vnitrostaveništní doprava suti a vybouraných hmot pro budovy v do 18 m ručně</t>
  </si>
  <si>
    <t>t</t>
  </si>
  <si>
    <t>1930313111</t>
  </si>
  <si>
    <t>Vnitrostaveništní doprava suti a vybouraných hmot vodorovně do 50 m svisle ručně (nošením po schodech) pro budovy a haly výšky přes 15 do 18 m</t>
  </si>
  <si>
    <t>997013501</t>
  </si>
  <si>
    <t>Odvoz suti a vybouraných hmot na skládku nebo meziskládku do 1 km se složením</t>
  </si>
  <si>
    <t>304779283</t>
  </si>
  <si>
    <t>Odvoz suti a vybouraných hmot na skládku nebo meziskládku se složením, na vzdálenost do 1 km</t>
  </si>
  <si>
    <t>997013509</t>
  </si>
  <si>
    <t>Příplatek k odvozu suti a vybouraných hmot na skládku ZKD 1 km přes 1 km</t>
  </si>
  <si>
    <t>-1859543708</t>
  </si>
  <si>
    <t>Odvoz suti a vybouraných hmot na skládku nebo meziskládku se složením, na vzdálenost Příplatek k ceně za každý další i započatý 1 km přes 1 km</t>
  </si>
  <si>
    <t>P</t>
  </si>
  <si>
    <t>Poznámka k položce:_x000d_
Poznámka k položce: Předpokládaná odvozová vzdálenost 12km.</t>
  </si>
  <si>
    <t>3,023*11 "Přepočtené koeficientem množství</t>
  </si>
  <si>
    <t>946202500</t>
  </si>
  <si>
    <t>uložení odpadu kód 170904 směsné stavební a demoliční</t>
  </si>
  <si>
    <t>-847087118</t>
  </si>
  <si>
    <t>uložení odpadu kód směsné stavební a demoliční</t>
  </si>
  <si>
    <t>998</t>
  </si>
  <si>
    <t>Přesun hmot</t>
  </si>
  <si>
    <t>998011003</t>
  </si>
  <si>
    <t>Přesun hmot pro budovy zděné v do 24 m</t>
  </si>
  <si>
    <t>-2043510964</t>
  </si>
  <si>
    <t>Přesun hmot pro budovy občanské výstavby, bydlení, výrobu a služby s nosnou svislou konstrukcí zděnou z cihel, tvárnic nebo kamene vodorovná dopravní vzdálenost do 100 m pro budovy výšky přes 12 do 24 m</t>
  </si>
  <si>
    <t>734</t>
  </si>
  <si>
    <t>Ústřední vytápění - armatury</t>
  </si>
  <si>
    <t>734221682</t>
  </si>
  <si>
    <t>Termostatická hlavice kapalinová PN 10 do 110°C otopných těles VK</t>
  </si>
  <si>
    <t>-630191929</t>
  </si>
  <si>
    <t>Ventily regulační závitové hlavice termostatické, pro ovládání ventilů PN 10 do 110 st.C kapalinové otopných těles VK [R 470H]</t>
  </si>
  <si>
    <t>"nové těleso" 1</t>
  </si>
  <si>
    <t>734261407</t>
  </si>
  <si>
    <t>Armatura připojovací přímá G 3/4x18 PN 10 do 110°C radiátorů typu VK</t>
  </si>
  <si>
    <t>277745575</t>
  </si>
  <si>
    <t>Šroubení připojovací armatury radiátorů [typu ventil kompakt] PN 10 do 110 st.C, regulační uzavíratelné přímé [R 383 Giacomini] G 3/4 x 18</t>
  </si>
  <si>
    <t>998734203</t>
  </si>
  <si>
    <t>Přesun hmot procentní pro armatury v objektech v do 24 m</t>
  </si>
  <si>
    <t>-251370408</t>
  </si>
  <si>
    <t>Přesun hmot pro armatury stanovený procentní sazbou (%) z ceny vodorovná dopravní vzdálenost do 50 m v objektech výšky přes 12 do 24 m</t>
  </si>
  <si>
    <t>735</t>
  </si>
  <si>
    <t>Ústřední vytápění - otopná tělesa</t>
  </si>
  <si>
    <t>735110912</t>
  </si>
  <si>
    <t>Rozpojení tělesa otopného teplovodního</t>
  </si>
  <si>
    <t>-974969770</t>
  </si>
  <si>
    <t>Opravy otopných těles článkových litinových rozpojení otopného tělesa teplovodního</t>
  </si>
  <si>
    <t>735151821</t>
  </si>
  <si>
    <t>Demontáž otopného tělesa panelového dvouřadého délka do 1500 mm</t>
  </si>
  <si>
    <t>-1714624544</t>
  </si>
  <si>
    <t>Demontáž otopných těles panelových dvouřadých stavební délky do 1500 mm</t>
  </si>
  <si>
    <t>"demontáž stávajícího tělesa" 1</t>
  </si>
  <si>
    <t>735152479</t>
  </si>
  <si>
    <t>Otopná tělesa panelová (VK) spodní připojení hloubky tělesa 66 mm výšky tělesa 600 mm, délky 1200 mm</t>
  </si>
  <si>
    <t>942924398</t>
  </si>
  <si>
    <t>735191905</t>
  </si>
  <si>
    <t>Odvzdušnění otopných těles</t>
  </si>
  <si>
    <t>456040509</t>
  </si>
  <si>
    <t>Ostatní opravy otopných těles odvzdušnění tělesa</t>
  </si>
  <si>
    <t>998735203</t>
  </si>
  <si>
    <t>Přesun hmot procentní pro otopná tělesa v objektech v do 24 m</t>
  </si>
  <si>
    <t>-1032720563</t>
  </si>
  <si>
    <t>Přesun hmot pro otopná tělesa stanovený procentní sazbou (%) z ceny vodorovná dopravní vzdálenost do 50 m v objektech výšky přes 12 do 24 m</t>
  </si>
  <si>
    <t>741</t>
  </si>
  <si>
    <t>Elektroinstalace - silnoproud</t>
  </si>
  <si>
    <t>741.001</t>
  </si>
  <si>
    <t>Montáž svítidel pro chronobiologickou fototerapii</t>
  </si>
  <si>
    <t>1822439783</t>
  </si>
  <si>
    <t>Návrh rozložení svítidel
Instalace a zprovoznění svítidel v 2.NP m.č. 204</t>
  </si>
  <si>
    <t>3480001</t>
  </si>
  <si>
    <t>Stropní svítidlo plnospektrální pro chronobiologickou fototerapii</t>
  </si>
  <si>
    <t>1857715261</t>
  </si>
  <si>
    <t>Stropní svítidlo plnospektrální pro chronobiologickoi fototerapii,
Příkon svítidla max. 500 W
Celkový světelný tok zdrojů svítidl min 36000lm
Teplota chromatičnosti zdroje 6500 K
Index podání barev nad 90 
Napájení 230V, 50Hz
Hmotnost 15 kg/kus</t>
  </si>
  <si>
    <t>744</t>
  </si>
  <si>
    <t>Elektromontáže - rozvody vodičů měděných</t>
  </si>
  <si>
    <t>744431100</t>
  </si>
  <si>
    <t>Montáž kabel Cu sk.1 do 1 kV do 0,40 kg uložený volně</t>
  </si>
  <si>
    <t>2006315076</t>
  </si>
  <si>
    <t>Montáž kabelů měděných do l kV bez ukončení, uložených volně sk. 1 - CYKY, NYM, NYY, YSLY, počtu a průřezu žil 2x1,5 až 6 mm2, 3x1,5 až 6 mm2, 4x1,5 až 4 mm2, 5x1,5 až 2,5 mm2, 7x1,5 až 2,5 mm2</t>
  </si>
  <si>
    <t>"kabeláž pro nové svítidla" 15,5</t>
  </si>
  <si>
    <t>341110300</t>
  </si>
  <si>
    <t>kabel silový s Cu jádrem CYKY 3x1,5 mm2</t>
  </si>
  <si>
    <t>-1946395247</t>
  </si>
  <si>
    <t>Poznámka k položce:_x000d_
Poznámka k položce: obsah kovu [kg/m], Cu =0,044, Al =0</t>
  </si>
  <si>
    <t>15,5*1,1 "Přepočtené koeficientem množství</t>
  </si>
  <si>
    <t>748</t>
  </si>
  <si>
    <t>Elektromontáže - osvětlovací zařízení a svítidla</t>
  </si>
  <si>
    <t>748123141</t>
  </si>
  <si>
    <t>Montáž svítidlo LED bytové vestavné podhledové bodové</t>
  </si>
  <si>
    <t>-1320908632</t>
  </si>
  <si>
    <t>Montáž svítidel LED se zapojením vodičů bytových nebo společenských místností vestavných podhledových bodových</t>
  </si>
  <si>
    <t>MAT 748-001</t>
  </si>
  <si>
    <t>podhledové svítidlo 230V AC bodové kruhové bílé, patice GU10, IP20 se zdrojem LED MR16 EL3W teplá bílá (3000K)</t>
  </si>
  <si>
    <t>1271710836</t>
  </si>
  <si>
    <t>"celkový navrhovaný počet" 6</t>
  </si>
  <si>
    <t>763</t>
  </si>
  <si>
    <t>Konstrukce suché výstavby</t>
  </si>
  <si>
    <t>763131414</t>
  </si>
  <si>
    <t>SDK podhled desky 1xA 15 bez TI dvouvrstvá spodní kce profil CD+UD</t>
  </si>
  <si>
    <t>1476989717</t>
  </si>
  <si>
    <t>Podhled ze sádrokartonových desek dvouvrstvá zavěšená spodní konstrukce z ocelových profilů CD, UD jednoduše opláštěná deskou standardní A, tl. 15 mm, bez TI</t>
  </si>
  <si>
    <t>"nový stropní podhled" 3,62*2,825+1,695*0,45</t>
  </si>
  <si>
    <t>763131714</t>
  </si>
  <si>
    <t>SDK podhled základní penetrační nátěr</t>
  </si>
  <si>
    <t>-1316535271</t>
  </si>
  <si>
    <t>Podhled ze sádrokartonových desek ostatní práce a konstrukce na podhledech ze sádrokartonových desek základní penetrační nátěr</t>
  </si>
  <si>
    <t>763131721</t>
  </si>
  <si>
    <t>SDK podhled skoková změna v do 0,5 m</t>
  </si>
  <si>
    <t>1994209152</t>
  </si>
  <si>
    <t>Podhled ze sádrokartonových desek ostatní práce a konstrukce na podhledech ze sádrokartonových desek skokové změny výšky podhledu do 0,5 m</t>
  </si>
  <si>
    <t>"změna výšky podhledu u okna" 2,725</t>
  </si>
  <si>
    <t>763131772</t>
  </si>
  <si>
    <t>Příplatek k SDK podhledu za rovinnost kvality Q4</t>
  </si>
  <si>
    <t>1192880692</t>
  </si>
  <si>
    <t>Podhled ze sádrokartonových desek Příplatek k cenám za rovinnost kvality celoplošné tmelení [Q4]</t>
  </si>
  <si>
    <t>763164512</t>
  </si>
  <si>
    <t>SDK obklad kovových kcí tvaru L š do 0,4 m desky 1xA 15</t>
  </si>
  <si>
    <t>1154703696</t>
  </si>
  <si>
    <t>Obklad ze sádrokartonových desek konstrukcí kovových včetně ochranných úhelníků ve tvaru L rozvinuté šíře do 0,4 m, opláštěný deskou standardní A, tl. 15 mm</t>
  </si>
  <si>
    <t>"obklad stávající kanalizační stoupačky" 2,75</t>
  </si>
  <si>
    <t>998763403</t>
  </si>
  <si>
    <t>Přesun hmot procentní pro sádrokartonové konstrukce v objektech v do 24 m</t>
  </si>
  <si>
    <t>-149678782</t>
  </si>
  <si>
    <t>Přesun hmot pro konstrukce montované z desek stanovený procentní sazbou (%) z ceny vodorovná dopravní vzdálenost do 50 m v objektech výšky přes 12 do 24 m</t>
  </si>
  <si>
    <t>766</t>
  </si>
  <si>
    <t>Konstrukce truhlářské</t>
  </si>
  <si>
    <t>766660171</t>
  </si>
  <si>
    <t>Montáž dveřních křídel otvíravých 1křídlových š do 0,8 m do obložkové zárubně</t>
  </si>
  <si>
    <t>1052598228</t>
  </si>
  <si>
    <t>Montáž dveřních křídel dřevěných nebo plastových otevíravých do obložkové zárubně povrchově upravených jednokřídlových, šířky do 800 mm</t>
  </si>
  <si>
    <t>611617210</t>
  </si>
  <si>
    <t>dveře vnitřní hladké dýhované plné 1křídlové 80x197 cm dub</t>
  </si>
  <si>
    <t>1299657783</t>
  </si>
  <si>
    <t>"nové vstupní dveře" 1</t>
  </si>
  <si>
    <t>766660722</t>
  </si>
  <si>
    <t>Montáž dveřního kování - zámku</t>
  </si>
  <si>
    <t>-1381888997</t>
  </si>
  <si>
    <t>Montáž dveřních křídel dřevěných nebo plastových ostatní práce dveřního kování zámku</t>
  </si>
  <si>
    <t>549240000</t>
  </si>
  <si>
    <t>zámek stavební zadlabací obyč.536a převod L</t>
  </si>
  <si>
    <t>732814121</t>
  </si>
  <si>
    <t>549146200</t>
  </si>
  <si>
    <t>klika včetně rozet a montážního materiálu nerez PK</t>
  </si>
  <si>
    <t>-1009211800</t>
  </si>
  <si>
    <t>kování vrchní dveřní klika včetně rozet a montážního materiálu R PZ nerez PK</t>
  </si>
  <si>
    <t>766682111</t>
  </si>
  <si>
    <t>Montáž zárubní obložkových pro dveře jednokřídlové tl stěny do 170 mm</t>
  </si>
  <si>
    <t>-1361569392</t>
  </si>
  <si>
    <t>Montáž zárubní dřevěných, plastových nebo z lamina obložkových, pro dveře jednokřídlové, tloušťky stěny do 170 mm</t>
  </si>
  <si>
    <t>611822580</t>
  </si>
  <si>
    <t>zárubeň obložková pro dveře 1křídlové 60,70,80,90x197 cm, tl. 6 - 17 cm,dub,buk</t>
  </si>
  <si>
    <t>163314125</t>
  </si>
  <si>
    <t>998766203</t>
  </si>
  <si>
    <t>Přesun hmot procentní pro konstrukce truhlářské v objektech v do 24 m</t>
  </si>
  <si>
    <t>679553413</t>
  </si>
  <si>
    <t>Přesun hmot pro konstrukce truhlářské stanovený procentní sazbou (%) z ceny vodorovná dopravní vzdálenost do 50 m v objektech výšky přes 12 do 24 m</t>
  </si>
  <si>
    <t>775</t>
  </si>
  <si>
    <t>Podlahy skládané</t>
  </si>
  <si>
    <t>775413320</t>
  </si>
  <si>
    <t>Montáž soklíku ze dřeva tvrdého nebo měkkého připevněného vruty s přetmelením</t>
  </si>
  <si>
    <t>-1376980458</t>
  </si>
  <si>
    <t>Montáž podlahového soklíku nebo lišty obvodové (soklové) dřevěné bez základního nátěru soklíku ze dřeva tvrdého nebo měkkého, v přírodní barvě připevněného vruty, s přetmelením</t>
  </si>
  <si>
    <t>"nová konstrukce podlahy" 3,62*2+2,825*2+0,45*2</t>
  </si>
  <si>
    <t>614181010</t>
  </si>
  <si>
    <t>lišta dřevěná dub 8x35 mm</t>
  </si>
  <si>
    <t>1234390207</t>
  </si>
  <si>
    <t>lišta podlahová dřevěná dub 8x35 mm</t>
  </si>
  <si>
    <t>775541115</t>
  </si>
  <si>
    <t>Montáž podlah plovoucích z lamel dýhovaných a laminovaných lepených v drážce š dílce do 200 mm</t>
  </si>
  <si>
    <t>1705904466</t>
  </si>
  <si>
    <t>Montáž podlah plovoucích z velkoplošných lamel dýhovaných a laminovaných bez podložky, spojovaných lepením v drážce šířka dílce přes 190 do 200 mm</t>
  </si>
  <si>
    <t>"nová konstrukce podlahy" 3,62*2,825+1,695*0,45</t>
  </si>
  <si>
    <t>611515260</t>
  </si>
  <si>
    <t>podlaha dřevěná zámková 3vrstvá lakovaný,dub 14 x 185 x 1080 mm</t>
  </si>
  <si>
    <t>1446181943</t>
  </si>
  <si>
    <t>podlaha dřevěná zámková 3vrstvá-lakovaný,dub 14 x 185 x 1080 mm</t>
  </si>
  <si>
    <t>775591191</t>
  </si>
  <si>
    <t>Montáž podložky vyrovnávací a tlumící pro plovoucí podlahy</t>
  </si>
  <si>
    <t>-495521510</t>
  </si>
  <si>
    <t>Ostatní prvky pro plovoucí podlahy montáž podložky vyrovnávací a tlumící</t>
  </si>
  <si>
    <t>611553510</t>
  </si>
  <si>
    <t>podložka (Mirelon) pěnová 3 mm</t>
  </si>
  <si>
    <t>53903957</t>
  </si>
  <si>
    <t>podložka izolační z pěnového PE 3 mm</t>
  </si>
  <si>
    <t>998775203</t>
  </si>
  <si>
    <t>Přesun hmot procentní pro podlahy dřevěné v objektech v do 24 m</t>
  </si>
  <si>
    <t>376383312</t>
  </si>
  <si>
    <t>Přesun hmot pro podlahy skládané stanovený procentní sazbou (%) z ceny vodorovná dopravní vzdálenost do 50 m v objektech výšky přes 12 do 24 m</t>
  </si>
  <si>
    <t>784</t>
  </si>
  <si>
    <t>Dokončovací práce - malby a tapety</t>
  </si>
  <si>
    <t>784121001</t>
  </si>
  <si>
    <t>Oškrabání malby v mísnostech výšky do 3,80 m</t>
  </si>
  <si>
    <t>-109732508</t>
  </si>
  <si>
    <t>Oškrabání malby v místnostech výšky do 3,80 m</t>
  </si>
  <si>
    <t>"oškrabání malby ploch stěn nad obklady" (3,62*2+2,825*2+0,42*2)*0,45</t>
  </si>
  <si>
    <t>784181101</t>
  </si>
  <si>
    <t>Základní akrylátová jednonásobná penetrace podkladu v místnostech výšky do 3,80m</t>
  </si>
  <si>
    <t>-287319753</t>
  </si>
  <si>
    <t>Penetrace podkladu jednonásobná základní akrylátová v místnostech výšky do 3,80 m</t>
  </si>
  <si>
    <t>"nové malby na omítky (přeštukování)" 35,723</t>
  </si>
  <si>
    <t>"nové malby na SDK konstrukce" 10,989+2,75*0,2*2+2,725*0,20</t>
  </si>
  <si>
    <t>"začištění omítek po osazení zárubně z m.č.301 (chodba)" (1,0+2,0*2)*0,50</t>
  </si>
  <si>
    <t>784211101</t>
  </si>
  <si>
    <t>Dvojnásobné bílé malby ze směsí za mokra výborně otěruvzdorných v místnostech výšky do 3,80 m</t>
  </si>
  <si>
    <t>1536273660</t>
  </si>
  <si>
    <t>Malby z malířských směsí otěruvzdorných za mokra dvojnásobné, bílé za mokra otěruvzdorné výborně v místnostech výšky do 3,80 m</t>
  </si>
  <si>
    <t>"nové malby na SDK konstrukce" 2,75*0,2*2</t>
  </si>
  <si>
    <t>784211121</t>
  </si>
  <si>
    <t>Dvojnásobné bílé malby ze směsí za mokra středně otěruvzdorných v místnostech výšky do 3,80 m</t>
  </si>
  <si>
    <t>-1226373312</t>
  </si>
  <si>
    <t>Malby z malířských směsí otěruvzdorných za mokra dvojnásobné, bílé za mokra otěruvzdorné středně v místnostech výšky do 3,80 m</t>
  </si>
  <si>
    <t>"nové malby na SDK podhled vč.odskoku" 10,989+2,725*0,20</t>
  </si>
  <si>
    <t>VRN3</t>
  </si>
  <si>
    <t>Zařízení staveniště</t>
  </si>
  <si>
    <t>030001000</t>
  </si>
  <si>
    <t>1624218550</t>
  </si>
  <si>
    <t>Položka obsahuje náklady na zařízení staveniště v rozsahu nezbytném pro charakter zakázky.</t>
  </si>
  <si>
    <t>VRN7</t>
  </si>
  <si>
    <t>Provozní vlivy</t>
  </si>
  <si>
    <t>071002000</t>
  </si>
  <si>
    <t>Provoz investora, třetích osob</t>
  </si>
  <si>
    <t>-412502858</t>
  </si>
  <si>
    <t>Položka obsahuje náklady na opatření proti vzniku škod na majetku investora při provádění stavebně-montážních pracích (např.zakrývání stávajících konstrukcí, ochranu před znečištěním apod.).</t>
  </si>
  <si>
    <t>SO01 - Příprava území-HTÚ...</t>
  </si>
  <si>
    <t xml:space="preserve">    1 - Zemní práce</t>
  </si>
  <si>
    <t>Zemní práce</t>
  </si>
  <si>
    <t>121101103</t>
  </si>
  <si>
    <t>Sejmutí ornice s přemístěním na vzdálenost do 250 m</t>
  </si>
  <si>
    <t>588570384</t>
  </si>
  <si>
    <t>Sejmutí ornice nebo lesní půdy s vodorovným přemístěním na hromady v místě upotřebení nebo na dočasné či trvalé skládky se složením, na vzdálenost přes 100 do 250 m</t>
  </si>
  <si>
    <t>"dle Technické zprávy" 25,00</t>
  </si>
  <si>
    <t>122101102</t>
  </si>
  <si>
    <t>Odkopávky a prokopávky nezapažené v hornině tř. 1 a 2 objem do 1000 m3</t>
  </si>
  <si>
    <t>-1257863366</t>
  </si>
  <si>
    <t>Odkopávky a prokopávky nezapažené s přehozením výkopku na vzdálenost do 3 m nebo s naložením na dopravní prostředek v horninách tř. 1 a 2 přes 100 do 1 000 m3</t>
  </si>
  <si>
    <t>"dle Technické zprávy (vč.ornice)" 186,25</t>
  </si>
  <si>
    <t>"odpočet ornice" -25,00</t>
  </si>
  <si>
    <t>"hor.2 - 50%" 161,25*0,50</t>
  </si>
  <si>
    <t>122201102</t>
  </si>
  <si>
    <t>Odkopávky a prokopávky nezapažené v hornině tř. 3 objem do 1000 m3</t>
  </si>
  <si>
    <t>1019237854</t>
  </si>
  <si>
    <t>Odkopávky a prokopávky nezapažené s přehozením výkopku na vzdálenost do 3 m nebo s naložením na dopravní prostředek v hornině tř. 3 přes 100 do 1 000 m3</t>
  </si>
  <si>
    <t>"hor.3 - 50%" 161,25*0,50</t>
  </si>
  <si>
    <t>181111111</t>
  </si>
  <si>
    <t>Plošná úprava terénu do 500 m2 zemina tř 1 až 4 nerovnosti do 100 mm v rovinně a svahu do 1:5</t>
  </si>
  <si>
    <t>-393436976</t>
  </si>
  <si>
    <t>Plošná úprava terénu v zemině tř. 1 až 4 s urovnáním povrchu bez doplnění ornice souvislé plochy do 500 m2 při nerovnostech terénu přes 50 do 100 mm v rovině nebo na svahu do 1:5</t>
  </si>
  <si>
    <t>162301101</t>
  </si>
  <si>
    <t>Vodorovné přemístění do 500 m výkopku/sypaniny z horniny tř. 1 až 4</t>
  </si>
  <si>
    <t>-1779460512</t>
  </si>
  <si>
    <t>Vodorovné přemístění výkopku nebo sypaniny po suchu na obvyklém dopravním prostředku, bez naložení výkopku, avšak se složením bez rozhrnutí z horniny tř. 1 až 4 na vzdálenost přes 50 do 500 m</t>
  </si>
  <si>
    <t xml:space="preserve">"zemina pro zpětný zásyp (na mezideponii a zpět)"  37,00*2</t>
  </si>
  <si>
    <t xml:space="preserve">"ornice pro zpětné použití (na mezideponii)" 25,00*2    "zpětný dovoz ornice viz SO-07</t>
  </si>
  <si>
    <t>167101101</t>
  </si>
  <si>
    <t>Nakládání výkopku z hornin tř. 1 až 4 do 100 m3</t>
  </si>
  <si>
    <t>-828504157</t>
  </si>
  <si>
    <t>Nakládání, skládání a překládání neulehlého výkopku nebo sypaniny nakládání, množství do 100 m3, z hornin tř. 1 až 4</t>
  </si>
  <si>
    <t xml:space="preserve">"zemina pro zpětný zásyp"  37,00</t>
  </si>
  <si>
    <t>162701102</t>
  </si>
  <si>
    <t>Vodorovné přemístění do 7000 m výkopku/sypaniny z horniny tř. 1 až 4</t>
  </si>
  <si>
    <t>705125541</t>
  </si>
  <si>
    <t>Vodorovné přemístění výkopku nebo sypaniny po suchu na obvyklém dopravním prostředku, bez naložení výkopku, avšak se složením bez rozhrnutí z horniny tř. 1 až 4 na vzdálenost přes 6 000 do 7000 m</t>
  </si>
  <si>
    <t>odvoz na skládku</t>
  </si>
  <si>
    <t>"výkopy" 80,625*2</t>
  </si>
  <si>
    <t>"zásypy" -37,00</t>
  </si>
  <si>
    <t>171101104</t>
  </si>
  <si>
    <t>Uložení sypaniny z hornin soudržných do násypů zhutněných do 102 % PS</t>
  </si>
  <si>
    <t>-1438956813</t>
  </si>
  <si>
    <t>Uložení sypaniny do násypů s rozprostřením sypaniny ve vrstvách a s hrubým urovnáním zhutněných s uzavřením povrchu násypu z hornin soudržných s předepsanou mírou zhutnění v procentech výsledků zkoušek Proctor-Standard (dále jen PS) přes 100 do 102 % PS</t>
  </si>
  <si>
    <t>"dle Technické zprávy" 37,00</t>
  </si>
  <si>
    <t>171201211</t>
  </si>
  <si>
    <t>Poplatek za uložení odpadu ze sypaniny na skládce (skládkovné)</t>
  </si>
  <si>
    <t>926008086</t>
  </si>
  <si>
    <t>Uložení sypaniny poplatek za uložení sypaniny na skládce (skládkovné)</t>
  </si>
  <si>
    <t>124,25*1,80</t>
  </si>
  <si>
    <t>966071721</t>
  </si>
  <si>
    <t>Bourání sloupků a vzpěr plotových ocelových do 2,5 m odřezáním</t>
  </si>
  <si>
    <t>-1056823119</t>
  </si>
  <si>
    <t>Bourání plotových sloupků a vzpěr ocelových trubkových nebo profilovaných výšky do 2,50 m odřezáním</t>
  </si>
  <si>
    <t>"stávající oplocení" 25</t>
  </si>
  <si>
    <t>966072811</t>
  </si>
  <si>
    <t>Rozebrání rámového oplocení na ocelové sloupky výšky do 2m</t>
  </si>
  <si>
    <t>-14774838</t>
  </si>
  <si>
    <t>Rozebrání oplocení z dílců rámových na ocelové sloupky, výšky přes 1 do 2 m</t>
  </si>
  <si>
    <t>"stávající oplocení" 59,00</t>
  </si>
  <si>
    <t>962042321</t>
  </si>
  <si>
    <t>Bourání zdiva nadzákladového z betonu prostého přes 1 m3</t>
  </si>
  <si>
    <t>-890671111</t>
  </si>
  <si>
    <t>Bourání zdiva z betonu prostého nadzákladového objemu přes 1 m3</t>
  </si>
  <si>
    <t>"stávající oplocení" 59,00*0,30*0,50</t>
  </si>
  <si>
    <t>-826218362</t>
  </si>
  <si>
    <t>886016878</t>
  </si>
  <si>
    <t>20,166*6 "Přepočtené koeficientem množství</t>
  </si>
  <si>
    <t>997013801</t>
  </si>
  <si>
    <t>Poplatek za uložení stavebního betonového odpadu na skládce (skládkovné)</t>
  </si>
  <si>
    <t>732329233</t>
  </si>
  <si>
    <t>Poplatek za uložení stavebního odpadu na skládce (skládkovné) betonového</t>
  </si>
  <si>
    <t>SO02 - Hrací plocha (skla...</t>
  </si>
  <si>
    <t xml:space="preserve">    2 - Zakládání</t>
  </si>
  <si>
    <t xml:space="preserve">    5 - Komunikace pozemní</t>
  </si>
  <si>
    <t xml:space="preserve">    95 - Různé dokončovací konstrukce a práce pozemních staveb</t>
  </si>
  <si>
    <t xml:space="preserve">    9V - Externí vybavení</t>
  </si>
  <si>
    <t xml:space="preserve">    767 - Konstrukce zámečnické</t>
  </si>
  <si>
    <t>133101101</t>
  </si>
  <si>
    <t>Hloubení šachet v hornině tř. 2 objemu do 100 m3</t>
  </si>
  <si>
    <t>-1872857955</t>
  </si>
  <si>
    <t>Hloubení zapažených i nezapažených šachet s případným nutným přemístěním výkopku ve výkopišti v horninách tř. 1 a 2 do 100 m3</t>
  </si>
  <si>
    <t>"lavičky" 0,60*0,30*0,50 *26 *0,50</t>
  </si>
  <si>
    <t>"koše" 0,40*0,40*0,60 *4 *0,50</t>
  </si>
  <si>
    <t>"fitness prvky" (1,80*0,60*0,40*2 +1,60*0,60*0,40*2 +0,60*0,60*0,30*2) *0,50</t>
  </si>
  <si>
    <t>"pítko" 3,14*0,40*0,40*0,90</t>
  </si>
  <si>
    <t>133201101</t>
  </si>
  <si>
    <t>Hloubení šachet v hornině tř. 3 objemu do 100 m3</t>
  </si>
  <si>
    <t>-60512030</t>
  </si>
  <si>
    <t>Hloubení zapažených i nezapažených šachet s případným nutným přemístěním výkopku ve výkopišti v hornině tř. 3 do 100 m3</t>
  </si>
  <si>
    <t>1153112490</t>
  </si>
  <si>
    <t>2,738+2,738</t>
  </si>
  <si>
    <t>-2057887420</t>
  </si>
  <si>
    <t>5,476*1,80</t>
  </si>
  <si>
    <t>181951102</t>
  </si>
  <si>
    <t>Úprava pláně v hornině tř. 1 až 4 se zhutněním</t>
  </si>
  <si>
    <t>1678395433</t>
  </si>
  <si>
    <t>Úprava pláně vyrovnáním výškových rozdílů v hornině tř. 1 až 4 se zhutněním</t>
  </si>
  <si>
    <t>"plocha S2" 305,00</t>
  </si>
  <si>
    <t>"plocha S3" 5,40*4+1,15</t>
  </si>
  <si>
    <t>Zakládání</t>
  </si>
  <si>
    <t>213311113</t>
  </si>
  <si>
    <t>Polštáře zhutněné pod základy z kameniva drceného frakce 16 až 63 mm</t>
  </si>
  <si>
    <t>-601093651</t>
  </si>
  <si>
    <t>Polštáře zhutněné pod základy z kameniva hrubého drceného, frakce 16 - 63 mm</t>
  </si>
  <si>
    <t>"lavičky" 0,60*0,30*0,10 *26</t>
  </si>
  <si>
    <t>"koše" 0,40*0,40*0,10 *4</t>
  </si>
  <si>
    <t>"fitness prvky" 1,80*0,60*0,10*2 +1,60*0,60*0,10*2 +0,60*0,60*0,10*2</t>
  </si>
  <si>
    <t>"pítko" 3,14*0,40*0,40*0,10</t>
  </si>
  <si>
    <t>275326241</t>
  </si>
  <si>
    <t>Základové patky ze ŽB pro prostředí s mrazovými cykly tř. C 30/37</t>
  </si>
  <si>
    <t>1741270860</t>
  </si>
  <si>
    <t>Základy z betonu železového patky z betonu pro prostředí s mrazovými cykly tř. C 30/37</t>
  </si>
  <si>
    <t>"lavičky" 0,60*0,30*0,40 *26</t>
  </si>
  <si>
    <t>"koše" 0,40*0,40*0,50 *4</t>
  </si>
  <si>
    <t>"fitness prvky" 1,80*0,60*0,60*2 +1,60*0,60*0,60*2 +0,60*0,60*0,50*2</t>
  </si>
  <si>
    <t>"pítko" 3,14*0,40*0,40*0,80</t>
  </si>
  <si>
    <t>275356021</t>
  </si>
  <si>
    <t>Bednění základových patek ploch rovinných zřízení</t>
  </si>
  <si>
    <t>909794661</t>
  </si>
  <si>
    <t>Bednění základů z betonu prostého nebo železového patek pro plochy rovinné zřízení</t>
  </si>
  <si>
    <t>"lavičky" (0,60+0,30)*2*0,40 *26</t>
  </si>
  <si>
    <t>"koše" 0,40*4*0,50 *4</t>
  </si>
  <si>
    <t>"fitness prvky" (1,80+0,60)*2*0,60*2 +(1,60+0,60)*2*0,60*2 +0,60*4*0,50*2</t>
  </si>
  <si>
    <t>275356022</t>
  </si>
  <si>
    <t>Bednění základových patek ploch rovinných odstranění</t>
  </si>
  <si>
    <t>1756509144</t>
  </si>
  <si>
    <t>Bednění základů z betonu prostého nebo železového patek pro plochy rovinné odstranění</t>
  </si>
  <si>
    <t>275356031</t>
  </si>
  <si>
    <t>Bednění základových patek ploch zaoblených zřízení</t>
  </si>
  <si>
    <t>1524663325</t>
  </si>
  <si>
    <t>Bednění základů z betonu prostého nebo železového patek pro plochy zaoblené zřízení</t>
  </si>
  <si>
    <t>"pítko" 3,14*0,80*0,80</t>
  </si>
  <si>
    <t>275356032</t>
  </si>
  <si>
    <t>Bednění základových patek ploch zaoblených odstranění</t>
  </si>
  <si>
    <t>-1631984605</t>
  </si>
  <si>
    <t>Bednění základů z betonu prostého nebo železového patek pro plochy zaoblené odstranění</t>
  </si>
  <si>
    <t>275366006</t>
  </si>
  <si>
    <t>Výztuž základových patek z betonářské oceli 10 505</t>
  </si>
  <si>
    <t>1421662384</t>
  </si>
  <si>
    <t>Výztuž základů patek z oceli 10 505 (R) nebo BSt 500</t>
  </si>
  <si>
    <t>dle výkresu D.1.1.2.11</t>
  </si>
  <si>
    <t>"fitness prvky" 13,50*4*0,001</t>
  </si>
  <si>
    <t>Komunikace pozemní</t>
  </si>
  <si>
    <t>5-01</t>
  </si>
  <si>
    <t>Sportovní povrch - umělá tráva (koberec) tl.30mm, vč.patentní kladecí vrstvy ET tl.35mm, vč.lajnování (dodávka+montáž)</t>
  </si>
  <si>
    <t>-649298133</t>
  </si>
  <si>
    <t>564811112</t>
  </si>
  <si>
    <t>Podklad ze štěrkodrtě ŠD tl 60 mm</t>
  </si>
  <si>
    <t>995194034</t>
  </si>
  <si>
    <t>Podklad ze štěrkodrti ŠD s rozprostřením a zhutněním, po zhutnění tl. 60 mm</t>
  </si>
  <si>
    <t>564751111</t>
  </si>
  <si>
    <t>Podklad z kameniva hrubého drceného vel. 32-63 mm tl 150 mm</t>
  </si>
  <si>
    <t>-1906572916</t>
  </si>
  <si>
    <t>Podklad nebo kryt z kameniva hrubého drceného vel. 32-63 mm s rozprostřením a zhutněním, po zhutnění tl. 150 mm</t>
  </si>
  <si>
    <t>564211112</t>
  </si>
  <si>
    <t>Podklad nebo podsyp ze štěrkopísku ŠP tl 60 mm</t>
  </si>
  <si>
    <t>-1176697171</t>
  </si>
  <si>
    <t>Podklad nebo podsyp ze štěrkopísku ŠP s rozprostřením, vlhčením a zhutněním, po zhutnění tl. 60 mm</t>
  </si>
  <si>
    <t>5-02</t>
  </si>
  <si>
    <t xml:space="preserve">Sportovní povrch - stříkaný polyuretanový  povrch: vrchní stříkaná vrtsva tl.3mm-barevný  granulát EPDM fr. 0,3-1,5mm  a PUR  barva, vč.podkladní vrtsvy tl.10mm-pryžový  granulát + PUR pojivo (dodávka+montáž)</t>
  </si>
  <si>
    <t>-1096776856</t>
  </si>
  <si>
    <t>565191111</t>
  </si>
  <si>
    <t>Podklad ploch pro tělovýchovu z asfaltového koberce</t>
  </si>
  <si>
    <t>-1730726274</t>
  </si>
  <si>
    <t>Podklad ploch pro tělovýchovu vícevrstvý s vrchní vrstvou z asfaltového koberce o celkové tloušťce od180 do 280 mm</t>
  </si>
  <si>
    <t>Poznámka k položce:_x000d_
Poznámka k položce: Podklad z asfaltového koberce tvoří: - asfaltový koberec otevřený jemný (drenážní) o tl. 30 mm - asfaltový koberec otevřený střední o tl. 50 mm - podklad ze štěrku zhutněného o tl. 100 až 200 mm</t>
  </si>
  <si>
    <t>-2095831887</t>
  </si>
  <si>
    <t>Různé dokončovací konstrukce a práce pozemních staveb</t>
  </si>
  <si>
    <t>916231213.01</t>
  </si>
  <si>
    <t>Osazení chodníkového obrubníku betonového stojatého s boční opěrou do lože z betonu prostého tř. C30/37 (vč.dodávky betonu)</t>
  </si>
  <si>
    <t>-1354949395</t>
  </si>
  <si>
    <t>Osazení chodníkového obrubníku betonového se zřízením lože, s vyplněním a zatřením spár cementovou maltou stojatého s boční opěrou z betonu prostého tř. C 30/37, do lože z betonu prostého téže značky (vč.dodávky betonu)</t>
  </si>
  <si>
    <t>"plocha S2" 80,00</t>
  </si>
  <si>
    <t>59217509</t>
  </si>
  <si>
    <t>obrubník betonový 8x25 cm, přírodní</t>
  </si>
  <si>
    <t>-1169041760</t>
  </si>
  <si>
    <t>-372770508</t>
  </si>
  <si>
    <t>"plocha S3" 29,00+3,14*1,15</t>
  </si>
  <si>
    <t>59217508</t>
  </si>
  <si>
    <t>obrubník betonový 8x15 cm, přírodní, obloukový R=1,015m, zkosená horní hrana</t>
  </si>
  <si>
    <t>-1066063026</t>
  </si>
  <si>
    <t>59217507</t>
  </si>
  <si>
    <t>obrubník betonový 8x15 cm, přírodní, obloukový R=0,58m, zkosená horní hrana</t>
  </si>
  <si>
    <t>-73894539</t>
  </si>
  <si>
    <t>"plocha S3-pítko" 3,14*1,15</t>
  </si>
  <si>
    <t>916331112.01</t>
  </si>
  <si>
    <t>Osazení zahradního obrubníku betonového do lože z betonu tř. C30/37 s boční opěrou (vč.dodávky betonu)</t>
  </si>
  <si>
    <t>-364423977</t>
  </si>
  <si>
    <t>Osazení zahradního obrubníku betonového s ložem tl. od 50 do 100 mm z betonu prostého tř. C 30/37 s boční opěrou z betonu prostého tř. C 30/37 (vč.dodávky betonu)</t>
  </si>
  <si>
    <t>"plocha S2 (altán)" 35,00</t>
  </si>
  <si>
    <t>59217512</t>
  </si>
  <si>
    <t>obrubník betonový 5x20 cm, přírodní</t>
  </si>
  <si>
    <t>846866140</t>
  </si>
  <si>
    <t>9V</t>
  </si>
  <si>
    <t>Externí vybavení</t>
  </si>
  <si>
    <t>9V-a</t>
  </si>
  <si>
    <t>Lavička s opěradlem - litinové bočnice ošetřené práškovou barvou + smrkové latě o délce 1600mm ošetřené lazurou, šířka 540mm, výška 600mm, výška sedáku 360-330mm (dodávka+montáž)</t>
  </si>
  <si>
    <t>1692216972</t>
  </si>
  <si>
    <t>Lavička</t>
  </si>
  <si>
    <t>Přesné provedení viz výkres D1.1.2.09</t>
  </si>
  <si>
    <t>"ozn.(a)" 13</t>
  </si>
  <si>
    <t>9V-b50</t>
  </si>
  <si>
    <t>Odpadkový koš polodřevěný 50l - nosná zinková ocelová kostra, opláštění z masivního dřeva, drážkovaný či perforovaný plech, vložená nádoba z pozink.plechu (dodávka+montáž)</t>
  </si>
  <si>
    <t>908033637</t>
  </si>
  <si>
    <t>"ozn.(b)" 2</t>
  </si>
  <si>
    <t>9V-b30</t>
  </si>
  <si>
    <t>Odpadkový koš polodřevěný 30l - nosná zinková ocelová kostra, opláštění z masivního dřeva, drážkovaný či perforovaný plech, vložená nádoba z pozink.plechu (dodávka+montáž)</t>
  </si>
  <si>
    <t>1763550370</t>
  </si>
  <si>
    <t>9V- A</t>
  </si>
  <si>
    <t>Cvičební stroj BRUSLE (dodávka+montáž)</t>
  </si>
  <si>
    <t>-745086710</t>
  </si>
  <si>
    <t>Přesné provedení viz výkres D1.1.2.08</t>
  </si>
  <si>
    <t>"ozn.(A)" 1</t>
  </si>
  <si>
    <t>9V- B</t>
  </si>
  <si>
    <t>Cvičební stroj TWIST (dodávka+montáž)</t>
  </si>
  <si>
    <t>1175188210</t>
  </si>
  <si>
    <t>"ozn.(B)" 1</t>
  </si>
  <si>
    <t>9V- C</t>
  </si>
  <si>
    <t>Cvičební stroj LYŽE (dodávka+montáž)</t>
  </si>
  <si>
    <t>-1424091055</t>
  </si>
  <si>
    <t>"ozn.(C)" 1</t>
  </si>
  <si>
    <t>9V- D</t>
  </si>
  <si>
    <t>Cvičební stroj ZDVIH (dodávka+montáž)</t>
  </si>
  <si>
    <t>-2063129706</t>
  </si>
  <si>
    <t>"ozn.(D)" 1</t>
  </si>
  <si>
    <t>9V- E</t>
  </si>
  <si>
    <t>Šlapadlo (bez lavičky) (dodávka+montáž)</t>
  </si>
  <si>
    <t>1780303401</t>
  </si>
  <si>
    <t>"ozn.(E)" 2</t>
  </si>
  <si>
    <t>998222012</t>
  </si>
  <si>
    <t>Přesun hmot pro tělovýchovné plochy</t>
  </si>
  <si>
    <t>-186225573</t>
  </si>
  <si>
    <t>Přesun hmot pro tělovýchovné plochy dopravní vzdálenost do 200 m</t>
  </si>
  <si>
    <t>767</t>
  </si>
  <si>
    <t>Konstrukce zámečnické</t>
  </si>
  <si>
    <t>767-02</t>
  </si>
  <si>
    <t>Ocelové kotvení fitness prvků, vč.žárového pozinkování (dodávka+výroba+montáž)</t>
  </si>
  <si>
    <t>1797917921</t>
  </si>
  <si>
    <t>Ocelové kotvení fitness prvků, vč.žárového pozinkování (dodávka+montáž)</t>
  </si>
  <si>
    <t>Provedení dle výkresu D.1.2.2.11</t>
  </si>
  <si>
    <t>- trubka pr.114/5mm dl.55cm</t>
  </si>
  <si>
    <t>- patní plech 250/250/8mm</t>
  </si>
  <si>
    <t>- objímka pr.250/10mm</t>
  </si>
  <si>
    <t>Bude upřesněno dle dodaných fitness prvků.</t>
  </si>
  <si>
    <t>SO03 - Altán</t>
  </si>
  <si>
    <t xml:space="preserve">    762 - Konstrukce tesařské</t>
  </si>
  <si>
    <t xml:space="preserve">    764 - Konstrukce klempířské</t>
  </si>
  <si>
    <t xml:space="preserve">    783 - Dokončovací práce - nátěry</t>
  </si>
  <si>
    <t>405078976</t>
  </si>
  <si>
    <t>3,14*0,25*0,25*0,55*5 *0,50</t>
  </si>
  <si>
    <t>1410136072</t>
  </si>
  <si>
    <t>-1575207172</t>
  </si>
  <si>
    <t>0,27+0,27</t>
  </si>
  <si>
    <t>-1984805299</t>
  </si>
  <si>
    <t>0,54*1,80</t>
  </si>
  <si>
    <t>1266026185</t>
  </si>
  <si>
    <t>3,14*0,25*0,25*0,10*8</t>
  </si>
  <si>
    <t>91771715</t>
  </si>
  <si>
    <t>3,14*0,25*0,25*0,80*8</t>
  </si>
  <si>
    <t>-954151370</t>
  </si>
  <si>
    <t>3,14*0,50*0,50*8</t>
  </si>
  <si>
    <t>-1161691946</t>
  </si>
  <si>
    <t>949101112</t>
  </si>
  <si>
    <t>Lešení pomocné pro objekty pozemních staveb s lešeňovou podlahou v do 3,5 m zatížení do 150 kg/m2</t>
  </si>
  <si>
    <t>1906952234</t>
  </si>
  <si>
    <t>Lešení pomocné pracovní pro objekty pozemních staveb pro zatížení do 150 kg/m2, o výšce lešeňové podlahy přes 1,9 do 3,5 m</t>
  </si>
  <si>
    <t>998011001</t>
  </si>
  <si>
    <t>Přesun hmot pro budovy zděné v do 6 m</t>
  </si>
  <si>
    <t>1609930245</t>
  </si>
  <si>
    <t>Přesun hmot pro budovy občanské výstavby, bydlení, výrobu a služby s nosnou svislou konstrukcí zděnou z cihel, tvárnic nebo kamene vodorovná dopravní vzdálenost do 100 m pro budovy výšky do 6 m</t>
  </si>
  <si>
    <t>762</t>
  </si>
  <si>
    <t>Konstrukce tesařské</t>
  </si>
  <si>
    <t>762333132</t>
  </si>
  <si>
    <t>Montáž vázaných kcí krovů nepravidelných z hraněného řeziva průřezové plochy do 224 cm2</t>
  </si>
  <si>
    <t>563846670</t>
  </si>
  <si>
    <t>Montáž vázaných konstrukcí krovů střech pultových, sedlových, valbových, stanových nepravidelného půdorysu, z řeziva hraněného průřezové plochy přes 120 do 224 cm2</t>
  </si>
  <si>
    <t>"krokve 12/16cm" 4,00*8</t>
  </si>
  <si>
    <t>762333531</t>
  </si>
  <si>
    <t>Montáž vázaných kcí krovů nepravidelných z řeziva hoblovaného průřezové plochy do 120 cm2</t>
  </si>
  <si>
    <t>2013375410</t>
  </si>
  <si>
    <t>Montáž vázaných konstrukcí krovů střech pultových, sedlových, valbových, stanových nepravidelného půdorysu, z řeziva hoblovaného průřezové plochy do 120 cm2</t>
  </si>
  <si>
    <t>"pásky 10/10cm" 0,80*16</t>
  </si>
  <si>
    <t>762333533</t>
  </si>
  <si>
    <t>Montáž vázaných kcí krovů nepravidelných z řeziva hoblovaného průřezové plochy do 288 cm2</t>
  </si>
  <si>
    <t>-1580321244</t>
  </si>
  <si>
    <t>Montáž vázaných konstrukcí krovů střech pultových, sedlových, valbových, stanových nepravidelného půdorysu, z řeziva hoblovaného průřezové plochy přes 224 do 288 cm2</t>
  </si>
  <si>
    <t>"sloupky 15/15cm" 2,70*8</t>
  </si>
  <si>
    <t>"vaznice 15/16cm" 2,50*5</t>
  </si>
  <si>
    <t>"táhla 15/16cm" 3,30*(4+2+2)</t>
  </si>
  <si>
    <t>605120110</t>
  </si>
  <si>
    <t>řezivo jehličnaté hranol jakost I nad 120 cm2</t>
  </si>
  <si>
    <t>-2120964748</t>
  </si>
  <si>
    <t>"krokve 12/16cm" 32,00*0,12*0,16*1,10</t>
  </si>
  <si>
    <t>"pásky 10/10cm" 12,80*0,10*0,10*1,10</t>
  </si>
  <si>
    <t>"sloupky 15/15cm" 21,60*0,15*0,15*1,10</t>
  </si>
  <si>
    <t>"vaznice 15/16cm" 12,50*0,15*0,16*1,10</t>
  </si>
  <si>
    <t>"táhla 15/16cm" 26,40*0,15*0,16*1,10</t>
  </si>
  <si>
    <t>605120110h</t>
  </si>
  <si>
    <t>příplatek za řezivo hoblované</t>
  </si>
  <si>
    <t>33143430</t>
  </si>
  <si>
    <t>"pásky 10/10cm" 12,80*0,10*0,10</t>
  </si>
  <si>
    <t>"sloupky 15/15cm" 21,60*0,15*0,15</t>
  </si>
  <si>
    <t>"vaznice 15/16cm" 12,50*0,15*0,16</t>
  </si>
  <si>
    <t>"táhla 15/16cm" 26,40*0,15*0,16</t>
  </si>
  <si>
    <t>605120110z</t>
  </si>
  <si>
    <t>příplatek za řezivo se zkosenými hranami</t>
  </si>
  <si>
    <t>1856213645</t>
  </si>
  <si>
    <t>762342441</t>
  </si>
  <si>
    <t>Montáž lišt trojúhelníkových nebo kontralatí na střechách sklonu do 60°</t>
  </si>
  <si>
    <t>-1188785261</t>
  </si>
  <si>
    <t>Bednění a laťování montáž lišt trojúhelníkových nebo kontralatí</t>
  </si>
  <si>
    <t>"latě 3/5cm" 4,00*8</t>
  </si>
  <si>
    <t>605141030</t>
  </si>
  <si>
    <t>řezivo jehličnaté lať jakost I. 30 x 50 mm</t>
  </si>
  <si>
    <t>-1756332801</t>
  </si>
  <si>
    <t>762341210</t>
  </si>
  <si>
    <t>Montáž bednění střech rovných a šikmých sklonu do 60° z hrubých prken na sraz</t>
  </si>
  <si>
    <t>-1409104998</t>
  </si>
  <si>
    <t>Bednění a laťování montáž bednění střech rovných a šikmých sklonu do 60 st. s vyřezáním otvorů z prken hrubých na sraz tl. do 32 mm</t>
  </si>
  <si>
    <t>"prkna tl.3cm" 45,00</t>
  </si>
  <si>
    <t>605151110</t>
  </si>
  <si>
    <t>řezivo jehličnaté boční prkno jakost I.-II. 2 - 3 cm</t>
  </si>
  <si>
    <t>-369610895</t>
  </si>
  <si>
    <t>"prkna tl.3cm" 45,00*0,03*1,10</t>
  </si>
  <si>
    <t>762395000</t>
  </si>
  <si>
    <t>Spojovací prostředky pro montáž krovu, bednění, laťování, světlíky, klíny</t>
  </si>
  <si>
    <t>-927933623</t>
  </si>
  <si>
    <t>Spojovací prostředky krovů, bednění a laťování, nadstřešních konstrukcí svory, prkna, hřebíky, pásová ocel, vruty</t>
  </si>
  <si>
    <t>(2,379+0,058+1,485)/1,10</t>
  </si>
  <si>
    <t>998762101</t>
  </si>
  <si>
    <t>Přesun hmot tonážní pro kce tesařské v objektech v do 6 m</t>
  </si>
  <si>
    <t>-1455767643</t>
  </si>
  <si>
    <t>Přesun hmot pro konstrukce tesařské stanovený z hmotnosti přesunovaného materiálu vodorovná dopravní vzdálenost do 50 m v objektech výšky do 6 m</t>
  </si>
  <si>
    <t>764</t>
  </si>
  <si>
    <t>Konstrukce klempířské</t>
  </si>
  <si>
    <t>764141313</t>
  </si>
  <si>
    <t>Krytina střechy rovné drážkováním ze svitků z TiZn lesklého plechu rš 670 mm sklonu do 60°</t>
  </si>
  <si>
    <t>382068059</t>
  </si>
  <si>
    <t>Krytina ze svitků nebo tabulí z titanzinkového lesklého válcovaného plechu s úpravou u okapů, prostupů a výčnělků střechy rovné drážkováním ze svitků rš 670 mm, sklon střechy přes 30 do 60 st.</t>
  </si>
  <si>
    <t>764141399</t>
  </si>
  <si>
    <t>Příplatek k cenám krytiny z TiZn lesklého plechu za podložení příponek těsnící páskou a zatmelení (dodávka+montáž)</t>
  </si>
  <si>
    <t>335460623</t>
  </si>
  <si>
    <t>764244309</t>
  </si>
  <si>
    <t>Oplechování nástřešních latí z TiZn lesklého plechu, vč.utěsnění butylkaučukovým tmelem z obou stran (dodávka+montáž)</t>
  </si>
  <si>
    <t>389890518</t>
  </si>
  <si>
    <t>"nárožní latě" 4,00*8</t>
  </si>
  <si>
    <t>764346309</t>
  </si>
  <si>
    <t>Hrotnice ve vrcholu střechy (dodávka+montáž)</t>
  </si>
  <si>
    <t>1094955676</t>
  </si>
  <si>
    <t>765191023</t>
  </si>
  <si>
    <t>Montáž pojistné hydroizolační fólie kladené ve sklonu přes 20° s lepenými spoji na bednění</t>
  </si>
  <si>
    <t>-539027233</t>
  </si>
  <si>
    <t>Montáž pojistné hydroizolační fólie kladené ve sklonu přes 20 st. s lepenými přesahy na bednění nebo tepelnou izolaci</t>
  </si>
  <si>
    <t>2600401110</t>
  </si>
  <si>
    <t>vícevrstvá fólie lehkého typu s nakašírovanou strukturovanou rohoží z polypropylenových vláken s butylkaučukovou lepicí páskou v podélném přesahu</t>
  </si>
  <si>
    <t>-1667512948</t>
  </si>
  <si>
    <t>765113121</t>
  </si>
  <si>
    <t>Okapová hrana s větrací mřížkou jednoduchou</t>
  </si>
  <si>
    <t>-231460112</t>
  </si>
  <si>
    <t>2,50*8</t>
  </si>
  <si>
    <t>998764101</t>
  </si>
  <si>
    <t>Přesun hmot tonážní pro konstrukce klempířské v objektech v do 6 m</t>
  </si>
  <si>
    <t>1183059793</t>
  </si>
  <si>
    <t>Přesun hmot pro konstrukce klempířské stanovený z hmotnosti přesunovaného materiálu vodorovná dopravní vzdálenost do 50 m v objektech výšky do 6 m</t>
  </si>
  <si>
    <t>766423114</t>
  </si>
  <si>
    <t>Montáž obložení podhledů členitých palubkami z měkkého dřeva š přes 100 mm</t>
  </si>
  <si>
    <t>-1645935402</t>
  </si>
  <si>
    <t>Montáž obložení podhledů členitých palubkami na pero a drážku z měkkého dřeva, šířky přes 100 mm</t>
  </si>
  <si>
    <t>61191155</t>
  </si>
  <si>
    <t>palubky 24/120mm, pero+drážka, hoblované</t>
  </si>
  <si>
    <t>730009149</t>
  </si>
  <si>
    <t>766-01</t>
  </si>
  <si>
    <t>Dřevěná mřížovina 215/170cm, obvod.profil 5/6cm, vnitřní mřížovina 3/3cm, oka 10/10cm, vč.povrchové úpravy (dodávka+montáž)</t>
  </si>
  <si>
    <t>-1008435787</t>
  </si>
  <si>
    <t>Dřevěná mřížovina</t>
  </si>
  <si>
    <t>2,15*1,70*6</t>
  </si>
  <si>
    <t>998766101</t>
  </si>
  <si>
    <t>Přesun hmot tonážní pro konstrukce truhlářské v objektech v do 6 m</t>
  </si>
  <si>
    <t>-108191731</t>
  </si>
  <si>
    <t>Přesun hmot pro konstrukce truhlářské stanovený z hmotnosti přesunovaného materiálu vodorovná dopravní vzdálenost do 50 m v objektech výšky do 6 m</t>
  </si>
  <si>
    <t>767-01</t>
  </si>
  <si>
    <t>Ocelové konstrukce altánu, vč.žárového pozinkování (dodávka+výroba+montáž)</t>
  </si>
  <si>
    <t>-654743978</t>
  </si>
  <si>
    <t>"dle výkresu D.1.2.06" 787,00</t>
  </si>
  <si>
    <t>998767101</t>
  </si>
  <si>
    <t>Přesun hmot tonážní pro zámečnické konstrukce v objektech v do 6 m</t>
  </si>
  <si>
    <t>924403376</t>
  </si>
  <si>
    <t>Přesun hmot pro zámečnické konstrukce stanovený z hmotnosti přesunovaného materiálu vodorovná dopravní vzdálenost do 50 m v objektech výšky do 6 m</t>
  </si>
  <si>
    <t>783</t>
  </si>
  <si>
    <t>Dokončovací práce - nátěry</t>
  </si>
  <si>
    <t>783213111</t>
  </si>
  <si>
    <t>Napouštěcí jednonásobný syntetický fungicidní nátěr tesařských konstrukcí zabudovaných do konstrukce</t>
  </si>
  <si>
    <t>625721749</t>
  </si>
  <si>
    <t>Napouštěcí nátěr tesařských konstrukcí zabudovaných do konstrukce proti dřevokazným houbám, hmyzu a plísním jednonásobný syntetický</t>
  </si>
  <si>
    <t>"krokve 12/16cm" 32,00*(0,12+0,16)*2</t>
  </si>
  <si>
    <t>"pásky 10/10cm" 12,80*0,10*4</t>
  </si>
  <si>
    <t>"sloupky 15/15cm" 21,60*0,15*4</t>
  </si>
  <si>
    <t>"vaznice 15/16cm" 12,50*(0,15+0,16)*2</t>
  </si>
  <si>
    <t>"táhla 15/16cm" 26,40*(0,15+0,16)*2</t>
  </si>
  <si>
    <t>"latě 3/5cm" 32,00*(0,03+0,05)*2</t>
  </si>
  <si>
    <t>"prkna tl.3cm" 45,00/0,15*(0,15+0,03)*2</t>
  </si>
  <si>
    <t>"palubky" 45,00/0,12*(0,12+0,024)*2</t>
  </si>
  <si>
    <t>783218119</t>
  </si>
  <si>
    <t>Trojnásobná olejová lazura dřevěných konstrukcí, odstín višeň, vč.základu - tlakové stříkání (dodávka+montáž)</t>
  </si>
  <si>
    <t>1835148934</t>
  </si>
  <si>
    <t>"palubky" 45,00</t>
  </si>
  <si>
    <t>SO04 - Drenážní systém</t>
  </si>
  <si>
    <t>132101101</t>
  </si>
  <si>
    <t>Hloubení rýh šířky do 600 mm v hornině tř. 1 a 2 objemu do 100 m3</t>
  </si>
  <si>
    <t>-539394879</t>
  </si>
  <si>
    <t>Hloubení zapažených i nezapažených rýh šířky do 600 mm s urovnáním dna do předepsaného profilu a spádu v horninách tř. 1 a 2 do 100 m3</t>
  </si>
  <si>
    <t>hor.2 - 50%</t>
  </si>
  <si>
    <t>větev A</t>
  </si>
  <si>
    <t>35,20*0,40*0,40 *0,50</t>
  </si>
  <si>
    <t>5,50*0,40*0,70 *0,50</t>
  </si>
  <si>
    <t>větev B</t>
  </si>
  <si>
    <t>31,00*0,40*0,40 *0,50</t>
  </si>
  <si>
    <t>7,00*0,40*0,70 *0,50</t>
  </si>
  <si>
    <t>"připoj.liniového odvodnění" 2,50*0,40*0,70 *0,50</t>
  </si>
  <si>
    <t>větev C</t>
  </si>
  <si>
    <t>12,00*0,40*0,55 *0,50</t>
  </si>
  <si>
    <t>"rozšíření pro šachty" 4,00 *0,50</t>
  </si>
  <si>
    <t>132201101</t>
  </si>
  <si>
    <t>Hloubení rýh š do 600 mm v hornině tř. 3 objemu do 100 m3</t>
  </si>
  <si>
    <t>-703895638</t>
  </si>
  <si>
    <t>Hloubení zapažených i nezapažených rýh šířky do 600 mm s urovnáním dna do předepsaného profilu a spádu v hornině tř. 3 do 100 m3</t>
  </si>
  <si>
    <t>hor.3 - 50%</t>
  </si>
  <si>
    <t>10,716</t>
  </si>
  <si>
    <t>-720695120</t>
  </si>
  <si>
    <t>vsakovací šachta</t>
  </si>
  <si>
    <t>3,20*3,20*4,50 *0,50</t>
  </si>
  <si>
    <t>-25642206</t>
  </si>
  <si>
    <t>151101202</t>
  </si>
  <si>
    <t>Zřízení příložného pažení stěn výkopu hl do 8 m</t>
  </si>
  <si>
    <t>1519977701</t>
  </si>
  <si>
    <t>Zřízení pažení stěn výkopu bez rozepření nebo vzepření příložné, hloubky do 8 m</t>
  </si>
  <si>
    <t>3,20*4*4,50</t>
  </si>
  <si>
    <t>151101212</t>
  </si>
  <si>
    <t>Odstranění příložného pažení stěn hl do 8 m</t>
  </si>
  <si>
    <t>-115110103</t>
  </si>
  <si>
    <t>Odstranění pažení stěn výkopu s uložením pažin na vzdálenost do 3 m od okraje výkopu příložné, hloubky do 8 m</t>
  </si>
  <si>
    <t>151101302</t>
  </si>
  <si>
    <t>Zřízení rozepření stěn při pažení příložném hl do 8 m</t>
  </si>
  <si>
    <t>-971122706</t>
  </si>
  <si>
    <t>Zřízení rozepření zapažených stěn výkopů s potřebným přepažováním při roubení příložném, hloubky do 8 m</t>
  </si>
  <si>
    <t>3,20*3,20*4,50</t>
  </si>
  <si>
    <t>151101312</t>
  </si>
  <si>
    <t>Odstranění rozepření stěn při pažení příložném hl do 8 m</t>
  </si>
  <si>
    <t>2134898883</t>
  </si>
  <si>
    <t>Odstranění rozepření stěn výkopů s uložením materiálu na vzdálenost do 3 m od okraje výkopu roubení příložného, hloubky do 8 m</t>
  </si>
  <si>
    <t>1666079284</t>
  </si>
  <si>
    <t>(10,716+23,04)*2</t>
  </si>
  <si>
    <t>2103915426</t>
  </si>
  <si>
    <t>67,512*1,80</t>
  </si>
  <si>
    <t>1vsakzk</t>
  </si>
  <si>
    <t>Vsakovací zkouška</t>
  </si>
  <si>
    <t>-624088156</t>
  </si>
  <si>
    <t>212755213</t>
  </si>
  <si>
    <t>Trativody z drenážních trubek plastových flexibilních D 80 mm bez lože</t>
  </si>
  <si>
    <t>-894227729</t>
  </si>
  <si>
    <t>Trativody bez lože z drenážních trubek plastových flexibilních D 80 mm</t>
  </si>
  <si>
    <t>35,20+31,00+7,00+2,50</t>
  </si>
  <si>
    <t>212755215</t>
  </si>
  <si>
    <t>Trativody z drenážních trubek plastových flexibilních D 130 mm bez lože</t>
  </si>
  <si>
    <t>1756623287</t>
  </si>
  <si>
    <t>Trativody bez lože z drenážních trubek plastových flexibilních D 125 mm</t>
  </si>
  <si>
    <t>5,50+12,00</t>
  </si>
  <si>
    <t>212572111</t>
  </si>
  <si>
    <t>Lože pro trativody ze štěrkopísku tříděného</t>
  </si>
  <si>
    <t>-1344524358</t>
  </si>
  <si>
    <t>drenážní potrubí</t>
  </si>
  <si>
    <t>35,20*0,40*0,05</t>
  </si>
  <si>
    <t>5,50*0,40*0,0,5</t>
  </si>
  <si>
    <t>31,00*0,40*0,05</t>
  </si>
  <si>
    <t>7,00*0,40*0,05</t>
  </si>
  <si>
    <t>"připoj.liniového odvodnění" 2,50*0,40*0,05</t>
  </si>
  <si>
    <t>12,00*0,40*0,05</t>
  </si>
  <si>
    <t>211561111</t>
  </si>
  <si>
    <t>Výplň odvodňovacích žeber nebo trativodů kamenivem hrubým drceným frakce 4 až 16 mm</t>
  </si>
  <si>
    <t>534272953</t>
  </si>
  <si>
    <t>Výplň kamenivem do rýh odvodňovacích žeber nebo trativodů bez zhutnění, s úpravou povrchu výplně kamenivem hrubým drceným frakce 4 až 16 mm</t>
  </si>
  <si>
    <t>35,20*0,40*0,35</t>
  </si>
  <si>
    <t>5,50*0,40*0,65</t>
  </si>
  <si>
    <t>31,00*0,40*0,35</t>
  </si>
  <si>
    <t>7,00*0,40*0,65</t>
  </si>
  <si>
    <t>"připoj.liniového odvodnění" 2,50*0,40*0,65</t>
  </si>
  <si>
    <t>12,00*0,40*0,50</t>
  </si>
  <si>
    <t>"rozšíření pro šachty" 4,00</t>
  </si>
  <si>
    <t>211521111</t>
  </si>
  <si>
    <t>Výplň odvodňovacích žeber nebo trativodů kamenivem hrubým drceným frakce 65 až 125 mm</t>
  </si>
  <si>
    <t>619907020</t>
  </si>
  <si>
    <t>Výplň kamenivem do rýh odvodňovacích žeber nebo trativodů bez zhutnění, s úpravou povrchu výplně kamenivem hrubým drceným frakce 65 až 125 mm</t>
  </si>
  <si>
    <t>3,20*3,20*2,10</t>
  </si>
  <si>
    <t>-3,14*0,60*0,60*1,00</t>
  </si>
  <si>
    <t>211531111</t>
  </si>
  <si>
    <t>Výplň odvodňovacích žeber nebo trativodů kamenivem hrubým drceným frakce 16 až 63 mm</t>
  </si>
  <si>
    <t>-1527154100</t>
  </si>
  <si>
    <t>Výplň kamenivem do rýh odvodňovacích žeber nebo trativodů bez zhutnění, s úpravou povrchu výplně kamenivem hrubým drceným frakce 16 až 63 mm</t>
  </si>
  <si>
    <t>3,20*3,20*1,50</t>
  </si>
  <si>
    <t>-3,14*0,60*0,60*1,50</t>
  </si>
  <si>
    <t>211571111</t>
  </si>
  <si>
    <t>Výplň odvodňovacích žeber nebo trativodů štěrkopískem tříděným</t>
  </si>
  <si>
    <t>1957178996</t>
  </si>
  <si>
    <t>Výplň kamenivem do rýh odvodňovacích žeber nebo trativodů bez zhutnění, s úpravou povrchu výplně štěrkopískem tříděným</t>
  </si>
  <si>
    <t>3,20*3,20*0,30</t>
  </si>
  <si>
    <t>-3,14*0,60*0,60*0,30</t>
  </si>
  <si>
    <t>211971110</t>
  </si>
  <si>
    <t>Zřízení opláštění žeber nebo trativodů geotextilií v rýze nebo zářezu sklonu do 1:2</t>
  </si>
  <si>
    <t>-111970002</t>
  </si>
  <si>
    <t>Zřízení opláštění výplně z geotextilie odvodňovacích žeber nebo trativodů v rýze nebo zářezu se stěnami šikmými o sklonu do 1:2</t>
  </si>
  <si>
    <t>"DN80" 75,70*3,14*0,10*1,1</t>
  </si>
  <si>
    <t>"DN125" 17,50*3,14*0,15*1,1</t>
  </si>
  <si>
    <t>69311287</t>
  </si>
  <si>
    <t xml:space="preserve">geotextilie  400 g/m2</t>
  </si>
  <si>
    <t>-1002581896</t>
  </si>
  <si>
    <t>35,214*1,02</t>
  </si>
  <si>
    <t>327591111</t>
  </si>
  <si>
    <t>Zřízení výplně za opěrami a protimrazové klíny z jílu</t>
  </si>
  <si>
    <t>-551274166</t>
  </si>
  <si>
    <t>Zřízení výplně a protimrazových klínů za opěrami z jílu včetně zhutnění</t>
  </si>
  <si>
    <t>3,20*3,20*0,20</t>
  </si>
  <si>
    <t>-3,14*0,60*0,60*0,20</t>
  </si>
  <si>
    <t>5812328</t>
  </si>
  <si>
    <t>dodávka jílu vč.dovozu</t>
  </si>
  <si>
    <t>1036560295</t>
  </si>
  <si>
    <t>1,822*1,02</t>
  </si>
  <si>
    <t>895170101.01</t>
  </si>
  <si>
    <t>Drenážní šachta plastová DN 315 hl. do 1,0m, vč.poklopu a napojení na potrubí (dodávka+montáž)</t>
  </si>
  <si>
    <t>1770806245</t>
  </si>
  <si>
    <t>894411311</t>
  </si>
  <si>
    <t>Osazení železobetonových dílců pro šachty skruží rovných</t>
  </si>
  <si>
    <t>1848072956</t>
  </si>
  <si>
    <t>592241620</t>
  </si>
  <si>
    <t>skruž betonová s ocelová se stupadly +PE povlakem TBH-Q 1000/1000/120 SP 100x100x12 cm</t>
  </si>
  <si>
    <t>966878865</t>
  </si>
  <si>
    <t>skruž kanalizační s ocelovými stupadly 100 x 100 x 12 cm</t>
  </si>
  <si>
    <t>894412411</t>
  </si>
  <si>
    <t>Osazení železobetonových dílců pro šachty skruží přechodových</t>
  </si>
  <si>
    <t>-632096121</t>
  </si>
  <si>
    <t>592241680</t>
  </si>
  <si>
    <t>skruž betonová přechodová TBR-Q 625/600/120 SPK 62,5/100x60x12 cm</t>
  </si>
  <si>
    <t>-611161002</t>
  </si>
  <si>
    <t>skruž betonová přechodová 62,5/100x60x12 cm, stupadla poplastovaná kapsová</t>
  </si>
  <si>
    <t>894414211</t>
  </si>
  <si>
    <t>Osazení železobetonových dílců pro šachty desek zákrytových</t>
  </si>
  <si>
    <t>-1295706984</t>
  </si>
  <si>
    <t>5922466</t>
  </si>
  <si>
    <t>deska zákrytová půlená</t>
  </si>
  <si>
    <t>-9007151</t>
  </si>
  <si>
    <t>95-01</t>
  </si>
  <si>
    <t>Odvětrávací hlavice DN125 (dodávka+montáž)</t>
  </si>
  <si>
    <t>-902964552</t>
  </si>
  <si>
    <t>953921113</t>
  </si>
  <si>
    <t>Dlaždice betonové 400x400 mm kladené na sucho</t>
  </si>
  <si>
    <t>840906737</t>
  </si>
  <si>
    <t>vsakovací šachta-dno</t>
  </si>
  <si>
    <t>998276101</t>
  </si>
  <si>
    <t>Přesun hmot pro trubní vedení z trub z plastických hmot otevřený výkop</t>
  </si>
  <si>
    <t>1604619842</t>
  </si>
  <si>
    <t>Přesun hmot pro trubní vedení hloubené z trub z plastických hmot nebo sklolaminátových pro vodovody nebo kanalizace v otevřeném výkopu dopravní vzdálenost do 15 m</t>
  </si>
  <si>
    <t>SO05 - Venkovní areálové ...</t>
  </si>
  <si>
    <t xml:space="preserve">    4 - Vodorovné konstrukce</t>
  </si>
  <si>
    <t xml:space="preserve">    8 - Trubní vedení</t>
  </si>
  <si>
    <t xml:space="preserve">    722 - Zdravotechnika - vnitřní vodovod</t>
  </si>
  <si>
    <t xml:space="preserve">    725 - Zdravotechnika - zařizovací předměty</t>
  </si>
  <si>
    <t>131103101</t>
  </si>
  <si>
    <t>Hloubení jam ručním nebo pneum nářadím v soudržných horninách tř. 1 a 2</t>
  </si>
  <si>
    <t>1842468856</t>
  </si>
  <si>
    <t>Hloubení zapažených i nezapažených jam ručním nebo pneumatickým nářadím s urovnáním dna do předepsaného profilu a spádu v horninách tř. 1 a 2 soudržných</t>
  </si>
  <si>
    <t>"50%"</t>
  </si>
  <si>
    <t>1,6*2,9*2,15*0,5</t>
  </si>
  <si>
    <t>1,6*2,9*2,35*0,5</t>
  </si>
  <si>
    <t>131203101</t>
  </si>
  <si>
    <t>Hloubení jam ručním nebo pneum nářadím v soudržných horninách tř. 3</t>
  </si>
  <si>
    <t>1515811593</t>
  </si>
  <si>
    <t>Hloubení zapažených i nezapažených jam ručním nebo pneumatickým nářadím s urovnáním dna do předepsaného profilu a spádu v horninách tř. 3 soudržných</t>
  </si>
  <si>
    <t>131203109</t>
  </si>
  <si>
    <t>Příplatek za lepivost u hloubení jam ručním nebo pneum nářadím v hornině tř. 3</t>
  </si>
  <si>
    <t>-1547539688</t>
  </si>
  <si>
    <t>Hloubení zapažených i nezapažených jam ručním nebo pneumatickým nářadím s urovnáním dna do předepsaného profilu a spádu v horninách tř. 3 Příplatek k cenám za lepivost horniny tř. 3</t>
  </si>
  <si>
    <t>151101101</t>
  </si>
  <si>
    <t>Zřízení příložného pažení a rozepření stěn rýh hl do 2 m</t>
  </si>
  <si>
    <t>-1814523764</t>
  </si>
  <si>
    <t>Zřízení pažení a rozepření stěn rýh pro podzemní vedení pro všechny šířky rýhy příložné pro jakoukoliv mezerovitost, hloubky do 2 m</t>
  </si>
  <si>
    <t>(3,2+2,9)*2,0*2</t>
  </si>
  <si>
    <t>151101111</t>
  </si>
  <si>
    <t>Odstranění příložného pažení a rozepření stěn rýh hl do 2 m</t>
  </si>
  <si>
    <t>-720253636</t>
  </si>
  <si>
    <t>Odstranění pažení a rozepření stěn rýh pro podzemní vedení s uložením materiálu na vzdálenost do 3 m od kraje výkopu příložné, hloubky do 2 m</t>
  </si>
  <si>
    <t>162701105</t>
  </si>
  <si>
    <t>Vodorovné přemístění do 10000 m výkopku/sypaniny z horniny tř. 1 až 4</t>
  </si>
  <si>
    <t>-809674636</t>
  </si>
  <si>
    <t>Vodorovné přemístění výkopku nebo sypaniny po suchu na obvyklém dopravním prostředku, bez naložení výkopku, avšak se složením bez rozhrnutí z horniny tř. 1 až 4 na vzdálenost přes 9 000 do 10 000 m</t>
  </si>
  <si>
    <t>1227986275</t>
  </si>
  <si>
    <t>171201201</t>
  </si>
  <si>
    <t>Uložení sypaniny na skládky</t>
  </si>
  <si>
    <t>775410110</t>
  </si>
  <si>
    <t>-72820635</t>
  </si>
  <si>
    <t>5,038*2 "Přepočtené koeficientem množství</t>
  </si>
  <si>
    <t>174101101</t>
  </si>
  <si>
    <t>Zásyp jam, šachet rýh nebo kolem objektů sypaninou se zhutněním</t>
  </si>
  <si>
    <t>-1910238257</t>
  </si>
  <si>
    <t>Zásyp sypaninou z jakékoliv horniny s uložením výkopku ve vrstvách se zhutněním jam, šachet, rýh nebo kolem objektů v těchto vykopávkách</t>
  </si>
  <si>
    <t>175111101</t>
  </si>
  <si>
    <t>Obsypání potrubí ručně sypaninou bez prohození, uloženou do 3 m</t>
  </si>
  <si>
    <t>-963665158</t>
  </si>
  <si>
    <t>Obsypání potrubí ručně sypaninou z vhodných hornin tř. 1 až 4 nebo materiálem připraveným podél výkopu ve vzdálenosti do 3 m od jeho kraje, pro jakoukoliv hloubku výkopu a míru zhutnění bez prohození sypaniny</t>
  </si>
  <si>
    <t>1,4*0,3*0,3</t>
  </si>
  <si>
    <t>4,0*0,6*0,3</t>
  </si>
  <si>
    <t>583312000</t>
  </si>
  <si>
    <t>štěrkopísek netříděný zásypový materiál</t>
  </si>
  <si>
    <t>-468042058</t>
  </si>
  <si>
    <t>0,846*2 "Přepočtené koeficientem množství</t>
  </si>
  <si>
    <t>Vodorovné konstrukce</t>
  </si>
  <si>
    <t>451573111</t>
  </si>
  <si>
    <t>Lože pod potrubí otevřený výkop ze štěrkopísku</t>
  </si>
  <si>
    <t>1464489960</t>
  </si>
  <si>
    <t>Lože pod potrubí, stoky a drobné objekty v otevřeném výkopu z písku a štěrkopísku do 63 mm</t>
  </si>
  <si>
    <t>452313151</t>
  </si>
  <si>
    <t>Podkladní bloky z betonu prostého tř. C 20/25 otevřený výkop</t>
  </si>
  <si>
    <t>1747778221</t>
  </si>
  <si>
    <t>Podkladní a zajišťovací konstrukce z betonu prostého v otevřeném výkopu bloky pro potrubí z betonu tř. C 20/25</t>
  </si>
  <si>
    <t>0,60*0,60*0,20</t>
  </si>
  <si>
    <t>Trubní vedení</t>
  </si>
  <si>
    <t>871161211</t>
  </si>
  <si>
    <t>Montáž potrubí z PE100 SDR 11 otevřený výkop svařovaných elektrotvarovkou D 32 x 3,0 mm</t>
  </si>
  <si>
    <t>-2090095412</t>
  </si>
  <si>
    <t>Montáž vodovodního potrubí z plastů v otevřeném výkopu z polyetylenu PE 100 svařovaných elektrotvarovkou SDR 11/PN16 D 32 x 3,0 mm</t>
  </si>
  <si>
    <t>286135940</t>
  </si>
  <si>
    <t>potrubí dvouvrstvé PE100 s 10% signalizační vrstvou, SDR 11, 25x2,3. L=12m</t>
  </si>
  <si>
    <t>-1234234935</t>
  </si>
  <si>
    <t>877161101</t>
  </si>
  <si>
    <t>Montáž elektrospojek na potrubí z PE trub d 32</t>
  </si>
  <si>
    <t>-926805101</t>
  </si>
  <si>
    <t>Montáž tvarovek na vodovodním plastovém potrubí z polyetylenu PE 100 elektrotvarovek SDR 11/PN16 spojek, oblouků nebo redukcí d 32</t>
  </si>
  <si>
    <t>286159680</t>
  </si>
  <si>
    <t>elektrospojka SDR 11, PE 100, PN 16 d 25</t>
  </si>
  <si>
    <t>2081868486</t>
  </si>
  <si>
    <t>286150257</t>
  </si>
  <si>
    <t>přechodová vložka PE100/Ms58, d25-DN 20</t>
  </si>
  <si>
    <t>1584619708</t>
  </si>
  <si>
    <t>přechodová vložka PE/Ms</t>
  </si>
  <si>
    <t>877161112</t>
  </si>
  <si>
    <t>Montáž elektrokolen 90° na potrubí z PE trub d 32</t>
  </si>
  <si>
    <t>-1910811645</t>
  </si>
  <si>
    <t>Montáž tvarovek na vodovodním plastovém potrubí z polyetylenu PE 100 elektrotvarovek SDR 11/PN16 kolen 90 st. d 32</t>
  </si>
  <si>
    <t>286112858</t>
  </si>
  <si>
    <t>elektrokoleno 90°, PE 100, PN 16, d 25</t>
  </si>
  <si>
    <t>1634006658</t>
  </si>
  <si>
    <t>877211120</t>
  </si>
  <si>
    <t>Montáž elektro navrtávacích T-kusů s 360° odbočkou na potrubí z PE trub d 63/25</t>
  </si>
  <si>
    <t>1009374934</t>
  </si>
  <si>
    <t>Montáž tvarovek na vodovodním plastovém potrubí z polyetylenu PE 100 elektrotvarovek SDR 11/PN16 T-kusů navrtávacích s 360 st. otočnou odbočkou d 63/25</t>
  </si>
  <si>
    <t>286149990</t>
  </si>
  <si>
    <t>tvarovka navrtávací T-kus s 360° odbočkou, d 63-25</t>
  </si>
  <si>
    <t>1033354163</t>
  </si>
  <si>
    <t>tvarovka T-kus navrtávací s 360° odbočkou, d 63-25</t>
  </si>
  <si>
    <t>892233122</t>
  </si>
  <si>
    <t>Proplach a dezinfekce vodovodního potrubí DN od 40 do 70</t>
  </si>
  <si>
    <t>2010154567</t>
  </si>
  <si>
    <t>892241111</t>
  </si>
  <si>
    <t>Tlaková zkouška vodou potrubí do 80</t>
  </si>
  <si>
    <t>-1489281122</t>
  </si>
  <si>
    <t>Tlakové zkoušky vodou na potrubí DN do 80</t>
  </si>
  <si>
    <t>893312111</t>
  </si>
  <si>
    <t>Šachty armaturní z ŽB se stropem z dílců půdorysné pl do 1,50 m2</t>
  </si>
  <si>
    <t>1477570484</t>
  </si>
  <si>
    <t>Šachty armaturní ze železového betonu se stropem z dílců, vnitřní půdorysné plochy do 1,50 m2</t>
  </si>
  <si>
    <t>593210700</t>
  </si>
  <si>
    <t>překlad železobetonový RZP 1/10-R1 119x14x14 cm</t>
  </si>
  <si>
    <t>-1765033972</t>
  </si>
  <si>
    <t>překlad železobetonový RZP 119x14x14 cm</t>
  </si>
  <si>
    <t>593211060</t>
  </si>
  <si>
    <t>překlad železobetonový RZP 3/120-R7 119x14x21,5 cm</t>
  </si>
  <si>
    <t>1376986373</t>
  </si>
  <si>
    <t>překlad železobetonový RZP 119x14x21,5 cm</t>
  </si>
  <si>
    <t>593412240</t>
  </si>
  <si>
    <t>deska stropní plná PZD 28/10 119x29x9 cm</t>
  </si>
  <si>
    <t>1199093307</t>
  </si>
  <si>
    <t>deska stropní plná PZD 119x29x9 cm</t>
  </si>
  <si>
    <t>899102111</t>
  </si>
  <si>
    <t>Osazení poklopů litinových nebo ocelových včetně rámů hmotnosti nad 50 do 100 kg</t>
  </si>
  <si>
    <t>-129420562</t>
  </si>
  <si>
    <t>Osazení poklopů litinových a ocelových včetně rámů hmotnosti jednotlivě přes 50 do 100 kg</t>
  </si>
  <si>
    <t>552410214</t>
  </si>
  <si>
    <t>poklop šachtový třída A15, čtvercový rám, vstup 600x600 mm uzamykatelný</t>
  </si>
  <si>
    <t>-1896468492</t>
  </si>
  <si>
    <t>poklop šachtový třída A15, čtvercový rám, vstup 600x600 mm</t>
  </si>
  <si>
    <t>899501221</t>
  </si>
  <si>
    <t>Stupadla do šachet ocelová s PE povlakem vidlicová pro přímé zabudování do hmoždinek</t>
  </si>
  <si>
    <t>2085539465</t>
  </si>
  <si>
    <t>Stupadla do šachet a drobných objektů ocelová s PE povlakem vidlicová pro přímé zabudování do hmoždinek</t>
  </si>
  <si>
    <t>899721111</t>
  </si>
  <si>
    <t>Signalizační vodič DN do 150 mm na potrubí PVC</t>
  </si>
  <si>
    <t>2008742337</t>
  </si>
  <si>
    <t>Signalizační vodič na potrubí PVC DN do 150 mm</t>
  </si>
  <si>
    <t>899722113</t>
  </si>
  <si>
    <t>Krytí potrubí z plastů výstražnou fólií z PVC 34cm</t>
  </si>
  <si>
    <t>919837819</t>
  </si>
  <si>
    <t>Krytí potrubí z plastů výstražnou fólií z PVC šířky 34cm</t>
  </si>
  <si>
    <t>-489506804</t>
  </si>
  <si>
    <t>722</t>
  </si>
  <si>
    <t>Zdravotechnika - vnitřní vodovod</t>
  </si>
  <si>
    <t>722231073</t>
  </si>
  <si>
    <t>Ventil zpětný G 3/4 PN 10 do 110°C se dvěma závity</t>
  </si>
  <si>
    <t>963247558</t>
  </si>
  <si>
    <t>Armatury se dvěma závity ventily zpětné mosazné PN 10 do 110 st.C [R 60] G 3/4</t>
  </si>
  <si>
    <t>722232062</t>
  </si>
  <si>
    <t>Kohout kulový přímý G 3/4 PN 42 do 185°C vnitřní závit s vypouštěním</t>
  </si>
  <si>
    <t>-53011228</t>
  </si>
  <si>
    <t xml:space="preserve">Armatury se dvěma závity kulové kohouty PN 42 do 185  st.C přímé vnitřní závit s vypouštěním [R 250 DS Giacomini] G 3/4</t>
  </si>
  <si>
    <t>722239101</t>
  </si>
  <si>
    <t>Montáž armatur vodovodních se dvěma závity G 1/2</t>
  </si>
  <si>
    <t>237270660</t>
  </si>
  <si>
    <t>Armatury se dvěma závity montáž vodovodních armatur se dvěma závity ostatních typů G 1/2</t>
  </si>
  <si>
    <t>551119652</t>
  </si>
  <si>
    <t>ventil tlakový redukční mosazný se šroubením a manometrem PN 25/1 až 6 bar, typ 5350 DN 15</t>
  </si>
  <si>
    <t>48960700</t>
  </si>
  <si>
    <t>ventil tlakový redukční mosazný se šroubením a manometrem typ 5350 DN 15</t>
  </si>
  <si>
    <t>722239102</t>
  </si>
  <si>
    <t>Montáž armatur vodovodních se dvěma závity G 3/4</t>
  </si>
  <si>
    <t>1230236891</t>
  </si>
  <si>
    <t>Armatury se dvěma závity montáž vodovodních armatur se dvěma závity ostatních typů G 3/4</t>
  </si>
  <si>
    <t>436332161</t>
  </si>
  <si>
    <t>filtr domácí na studenou vodu, třídílný GEL.DEPURA 550 s vložkou PP DN 20 pro filtrování mechanických nečistot</t>
  </si>
  <si>
    <t>-1386932625</t>
  </si>
  <si>
    <t>filtr domácí na studenou vodu DN 20</t>
  </si>
  <si>
    <t>725</t>
  </si>
  <si>
    <t>Zdravotechnika - zařizovací předměty</t>
  </si>
  <si>
    <t>725931125</t>
  </si>
  <si>
    <t>Montáž pitné fontánky nerez G 1/2</t>
  </si>
  <si>
    <t>-212146476</t>
  </si>
  <si>
    <t>Pitné fontánky nerezové Montáž pitné fontánky nerez G 1/2</t>
  </si>
  <si>
    <t>551456820</t>
  </si>
  <si>
    <t xml:space="preserve">pítko sloupové nerezové s tlačným ventilem AFO 03  s kotevní konstrukcí</t>
  </si>
  <si>
    <t>-1693958838</t>
  </si>
  <si>
    <t>pítko nerezové, sloup s kuželovou tryskou v 900 mm</t>
  </si>
  <si>
    <t>SO06 - Zpevněné plochy</t>
  </si>
  <si>
    <t>596811222</t>
  </si>
  <si>
    <t>Kladení betonové dlažby komunikací pro pěší do lože z kameniva vel do 0,25 m2 plochy do 300 m2</t>
  </si>
  <si>
    <t>1575819506</t>
  </si>
  <si>
    <t>Kladení dlažby z betonových nebo kameninových dlaždic komunikací pro pěší s vyplněním spár a se smetením přebytečného materiálu na vzdálenost do 3 m s ložem z kameniva těženého tl. do 30 mm velikosti dlaždic přes 0,09 m2 do 0,25 m2, pro plochy přes 100 do 300 m2</t>
  </si>
  <si>
    <t>"plocha S1" 125,00</t>
  </si>
  <si>
    <t>592456010</t>
  </si>
  <si>
    <t>dlažba desková betonová 50x50x5 cm šedá</t>
  </si>
  <si>
    <t>2085606915</t>
  </si>
  <si>
    <t>125,00*1,02</t>
  </si>
  <si>
    <t>564211111</t>
  </si>
  <si>
    <t>Podklad nebo podsyp ze štěrkopísku ŠP tl 50 mm</t>
  </si>
  <si>
    <t>-1713534530</t>
  </si>
  <si>
    <t>Podklad nebo podsyp ze štěrkopísku ŠP s rozprostřením, vlhčením a zhutněním, po zhutnění tl. 50 mm</t>
  </si>
  <si>
    <t>564761111</t>
  </si>
  <si>
    <t>Podklad z kameniva hrubého drceného vel. 32-63 mm tl 200 mm</t>
  </si>
  <si>
    <t>638110582</t>
  </si>
  <si>
    <t>Podklad nebo kryt z kameniva hrubého drceného vel. 32-63 mm s rozprostřením a zhutněním, po zhutnění tl. 200 mm</t>
  </si>
  <si>
    <t>469267315</t>
  </si>
  <si>
    <t>"plocha S1" 47,00</t>
  </si>
  <si>
    <t>96887532</t>
  </si>
  <si>
    <t>935113119</t>
  </si>
  <si>
    <t>Liniový odvodňovač segmentový šíře 150mm, vč.lože a obetonování (dodávka+montáž)</t>
  </si>
  <si>
    <t>-448076257</t>
  </si>
  <si>
    <t>998223011</t>
  </si>
  <si>
    <t>Přesun hmot pro pozemní komunikace s krytem dlážděným</t>
  </si>
  <si>
    <t>-1457129407</t>
  </si>
  <si>
    <t>Přesun hmot pro pozemní komunikace s krytem dlážděným dopravní vzdálenost do 200 m jakékoliv délky objektu</t>
  </si>
  <si>
    <t>SO07 - Sadové úpravy</t>
  </si>
  <si>
    <t>29405994</t>
  </si>
  <si>
    <t xml:space="preserve">"zpětný dovoz ornice z mezideponie" 25,00   "sejmutí ornice viz SO-01</t>
  </si>
  <si>
    <t>-600545918</t>
  </si>
  <si>
    <t>"zpětný dovoz ornice z mezideponie" 25,00</t>
  </si>
  <si>
    <t>181301102</t>
  </si>
  <si>
    <t>Rozprostření ornice tl vrstvy do 150 mm pl do 500 m2 v rovině nebo ve svahu do 1:5</t>
  </si>
  <si>
    <t>-742679197</t>
  </si>
  <si>
    <t>Rozprostření a urovnání ornice v rovině nebo ve svahu sklonu do 1:5 při souvislé ploše do 500 m2, tl. vrstvy přes 100 do 150 mm</t>
  </si>
  <si>
    <t>"dle Technické zprávy" 65,00/0,15</t>
  </si>
  <si>
    <t>103641010</t>
  </si>
  <si>
    <t xml:space="preserve">zemina pro terénní úpravy -  ornice</t>
  </si>
  <si>
    <t>-830550371</t>
  </si>
  <si>
    <t>"dle Technické zprávy" 40,00</t>
  </si>
  <si>
    <t>181411131</t>
  </si>
  <si>
    <t>Založení parkového trávníku výsevem plochy do 1000 m2 v rovině a ve svahu do 1:5</t>
  </si>
  <si>
    <t>1952403428</t>
  </si>
  <si>
    <t>Založení trávníku na půdě předem připravené plochy do 1000 m2 výsevem včetně utažení parkového v rovině nebo na svahu do 1:5</t>
  </si>
  <si>
    <t>005724100</t>
  </si>
  <si>
    <t>osivo směs travní parková</t>
  </si>
  <si>
    <t>175525466</t>
  </si>
  <si>
    <t>433,333*0,030</t>
  </si>
  <si>
    <t>183403153</t>
  </si>
  <si>
    <t>Obdělání půdy hrabáním v rovině a svahu do 1:5</t>
  </si>
  <si>
    <t>-359542346</t>
  </si>
  <si>
    <t>Obdělání půdy hrabáním v rovině nebo na svahu do 1:5</t>
  </si>
  <si>
    <t>433,333*2</t>
  </si>
  <si>
    <t>183403113</t>
  </si>
  <si>
    <t>Obdělání půdy frézováním v rovině a svahu do 1:5</t>
  </si>
  <si>
    <t>-1050073974</t>
  </si>
  <si>
    <t>Obdělání půdy frézováním v rovině nebo na svahu do 1:5</t>
  </si>
  <si>
    <t>433,333*3</t>
  </si>
  <si>
    <t>184802111</t>
  </si>
  <si>
    <t>Chemické odplevelení před založením kultury nad 20 m2 postřikem na široko v rovině a svahu do 1:5</t>
  </si>
  <si>
    <t>-991602506</t>
  </si>
  <si>
    <t>Chemické odplevelení půdy před založením kultury, trávníku nebo zpevněných ploch o výměře jednotlivě přes 20 m2 v rovině nebo na svahu do 1:5 postřikem na široko</t>
  </si>
  <si>
    <t>95-A</t>
  </si>
  <si>
    <t>Stromy listnaté s balem - FAGUS SYLVATICA "PURPUREA PENDULA" (BUK LESNÍ PŘEVISLÝ ČERVENOLISTÝ), obvod kmene 6-8cm, kont.50l, výška 250-300cm, (dodávka+montáž+zemní práce)</t>
  </si>
  <si>
    <t>1137871551</t>
  </si>
  <si>
    <t>95-B</t>
  </si>
  <si>
    <t>Keře listnaté v kontejnerech - FORSYTHIA x INTERMEDIA "LYNWOOD" ((FORZÝTIE PROSTŘEDNÍ ZLATOŽLUTÁ), velikost 30-40cm (dodávka+montáž+zemní práce)</t>
  </si>
  <si>
    <t>1681403299</t>
  </si>
  <si>
    <t>95-C</t>
  </si>
  <si>
    <t>Keře listnaté v kontejnerech - CORNUS ALBA "ELEGANTISIMA" (SVÍDA BÍLÁ BĚLAVĚ LEMOVANÁ), velikost 40-60cm (dodávka+montáž+zemní práce)</t>
  </si>
  <si>
    <t>-2028024954</t>
  </si>
  <si>
    <t>95-D</t>
  </si>
  <si>
    <t>Keře listnaté v kontejnerech - VIBURNUM OPULUS "ROSEUM" (KALINA OBECNÁ KULOVITÁ), velikost 40-60cm (dodávka+montáž+zemní práce)</t>
  </si>
  <si>
    <t>-16094563</t>
  </si>
  <si>
    <t>95-E</t>
  </si>
  <si>
    <t>Keře listnaté v kontejnerech - WEIGELA "BOSKOP GLORY" (VEJGÉLIE RŮŽOVÁ), velikost 60-80cm (dodávka+montáž+zemní práce)</t>
  </si>
  <si>
    <t>430574646</t>
  </si>
  <si>
    <t>95-F</t>
  </si>
  <si>
    <t>Keře listnaté v kontejnerech - BERBERIS THUNBERGII "ANTROPURPUREA" (DŘIŠŤÁL THUNBERGŮV ČERVENOLISTÝ), velikost 30-40cm (dodávka+montáž+zemní práce)</t>
  </si>
  <si>
    <t>2134486719</t>
  </si>
  <si>
    <t>95-G</t>
  </si>
  <si>
    <t xml:space="preserve">Keře listnaté v kontejnerech - SYMPHORICARPOS  ALBUS VAR. LAEVIGATUS (PAMELNÍK HROZNATÝ), velikost 40-50cm (dodávka+montáž+zemní práce)</t>
  </si>
  <si>
    <t>-590644621</t>
  </si>
  <si>
    <t>95-R1</t>
  </si>
  <si>
    <t xml:space="preserve">Popínavé rostliny - POPÍNAVÁ RŮŽE  WESTERLAND, velikost 100cm (dodávka+montáž+zemní práce)</t>
  </si>
  <si>
    <t>-1383885110</t>
  </si>
  <si>
    <t>95-R2</t>
  </si>
  <si>
    <t xml:space="preserve">Popínavé rostliny - POPÍNAVÁ RŮŽE  SYMPATHIE, velikost 100cm (dodávka+montáž+zemní práce)</t>
  </si>
  <si>
    <t>-1408048220</t>
  </si>
  <si>
    <t>95-R3</t>
  </si>
  <si>
    <t xml:space="preserve">Popínavé rostliny - POPÍNAVÁ RŮŽE  NEW DAWN, velikost 100cm (dodávka+montáž+zemní práce)</t>
  </si>
  <si>
    <t>-1956141225</t>
  </si>
  <si>
    <t>95-90</t>
  </si>
  <si>
    <t>Doplňující konstrukce a práce pro založení sadových úprav (dodávka+montáž)</t>
  </si>
  <si>
    <t>852714281</t>
  </si>
  <si>
    <t>- herbicid ... 0,2l</t>
  </si>
  <si>
    <t>- tabletové startovací hnojivo ... 40ks</t>
  </si>
  <si>
    <t>- kůly ke stromům... 3ks</t>
  </si>
  <si>
    <t>- juta... 6m2</t>
  </si>
  <si>
    <t>- kůrový substrát... 0,52t</t>
  </si>
  <si>
    <t>- kokosový provaz... 0,5kg</t>
  </si>
  <si>
    <t>- flexibil ke stromu... 1,5m</t>
  </si>
  <si>
    <t>SO08 - Oplocení</t>
  </si>
  <si>
    <t>-1640439942</t>
  </si>
  <si>
    <t>3,14*0,225*0,225*0,80*64 *0,50</t>
  </si>
  <si>
    <t>1295235256</t>
  </si>
  <si>
    <t>-951066873</t>
  </si>
  <si>
    <t>4,069+4,069</t>
  </si>
  <si>
    <t>-975640663</t>
  </si>
  <si>
    <t>8,138*1,80</t>
  </si>
  <si>
    <t>1579552479</t>
  </si>
  <si>
    <t>3,14*0,225*0,225*0,80*64</t>
  </si>
  <si>
    <t>338171121</t>
  </si>
  <si>
    <t>Osazování sloupků a vzpěr plotových ocelových v 2,60 m se zalitím MC</t>
  </si>
  <si>
    <t>1999529887</t>
  </si>
  <si>
    <t>Osazování sloupků a vzpěr plotových ocelových trubkových nebo profilovaných výšky do 2,60 m se zalitím cementovou maltou do vynechaných otvorů</t>
  </si>
  <si>
    <t>5534225</t>
  </si>
  <si>
    <t>sloupek plotový pr.44x62mm, v.220cm, žárově pozinkovaný, poplastovaný</t>
  </si>
  <si>
    <t>-1460938572</t>
  </si>
  <si>
    <t>348171130</t>
  </si>
  <si>
    <t>Osazení rámového oplocení výšky do 2 m ve sklonu svahu do 15°</t>
  </si>
  <si>
    <t>1443720828</t>
  </si>
  <si>
    <t>Osazení oplocení z dílců kovových rámových, na ocelové sloupky do 15 st. sklonu svahu, výšky přes 1,5 do 2,0 m</t>
  </si>
  <si>
    <t>2,50*63</t>
  </si>
  <si>
    <t>5534231</t>
  </si>
  <si>
    <t>svařovaný plotový panel 250x180cm, oka 100/50mm, drát průměr 5 a 6mm, žárově pozinkovaný, poplastovaný</t>
  </si>
  <si>
    <t>-831843795</t>
  </si>
  <si>
    <t>3-01</t>
  </si>
  <si>
    <t>Vrata ocelová, žárově pozinkovaná, 400x200cm, vč.základ.patek (dodávka+montáž)</t>
  </si>
  <si>
    <t>-1676152833</t>
  </si>
  <si>
    <t>Vrata ocelová 400x200cm, vč.základ.patek (dodávka+montáž)</t>
  </si>
  <si>
    <t>998232110</t>
  </si>
  <si>
    <t>Přesun hmot pro oplocení zděné z cihel nebo tvárnic v do 3 m</t>
  </si>
  <si>
    <t>-520771898</t>
  </si>
  <si>
    <t>Přesun hmot pro oplocení se svislou nosnou konstrukcí zděnou z cihel, tvárnic, bloků, popř. kovovou nebo dřevěnou vodorovná dopravní vzdálenost do 50 m, pro oplocení výšky do 3 m</t>
  </si>
  <si>
    <t>VRN - Ostatní rozpočtové náklady</t>
  </si>
  <si>
    <t xml:space="preserve">    VRN4 - Inženýrská činnost</t>
  </si>
  <si>
    <t>012303001</t>
  </si>
  <si>
    <t>Geodetické práce po výstavbě, zaměření vodovodní přípojky</t>
  </si>
  <si>
    <t>kmpl</t>
  </si>
  <si>
    <t>-861092630</t>
  </si>
  <si>
    <t>043103001</t>
  </si>
  <si>
    <t>Rozbor pitné vody (krácený) dle vyhl. č. 252/2004 Sb.</t>
  </si>
  <si>
    <t>-121909333</t>
  </si>
  <si>
    <t>100004</t>
  </si>
  <si>
    <t>Zařízení staveniště, ostatní nespecifikované náklady</t>
  </si>
  <si>
    <t>-478969846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</si>
</sst>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i/>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8" fillId="0" borderId="0" xfId="0" applyFont="1" applyAlignment="1" applyProtection="1">
      <alignment vertical="center"/>
    </xf>
    <xf numFmtId="0" fontId="31"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167" fontId="23" fillId="2" borderId="22" xfId="0" applyNumberFormat="1" applyFont="1" applyFill="1" applyBorder="1" applyAlignment="1" applyProtection="1">
      <alignment vertical="center"/>
      <protection locked="0"/>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9" fillId="0" borderId="0" xfId="0" applyFont="1" applyAlignment="1" applyProtection="1">
      <protection locked="0"/>
    </xf>
    <xf numFmtId="4" fontId="9"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0" fillId="0" borderId="0" xfId="0" applyFont="1" applyAlignment="1" applyProtection="1">
      <alignment vertical="center" wrapText="1"/>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30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34</v>
      </c>
      <c r="M28" s="46"/>
      <c r="N28" s="46"/>
      <c r="O28" s="46"/>
      <c r="P28" s="46"/>
      <c r="Q28" s="41"/>
      <c r="R28" s="41"/>
      <c r="S28" s="41"/>
      <c r="T28" s="41"/>
      <c r="U28" s="41"/>
      <c r="V28" s="41"/>
      <c r="W28" s="46" t="s">
        <v>35</v>
      </c>
      <c r="X28" s="46"/>
      <c r="Y28" s="46"/>
      <c r="Z28" s="46"/>
      <c r="AA28" s="46"/>
      <c r="AB28" s="46"/>
      <c r="AC28" s="46"/>
      <c r="AD28" s="46"/>
      <c r="AE28" s="46"/>
      <c r="AF28" s="41"/>
      <c r="AG28" s="41"/>
      <c r="AH28" s="41"/>
      <c r="AI28" s="41"/>
      <c r="AJ28" s="41"/>
      <c r="AK28" s="46" t="s">
        <v>36</v>
      </c>
      <c r="AL28" s="46"/>
      <c r="AM28" s="46"/>
      <c r="AN28" s="46"/>
      <c r="AO28" s="46"/>
      <c r="AP28" s="41"/>
      <c r="AQ28" s="41"/>
      <c r="AR28" s="45"/>
      <c r="BE28" s="32"/>
    </row>
    <row r="29" s="3" customFormat="1" ht="14.4" customHeight="1">
      <c r="A29" s="3"/>
      <c r="B29" s="47"/>
      <c r="C29" s="48"/>
      <c r="D29" s="33" t="s">
        <v>37</v>
      </c>
      <c r="E29" s="48"/>
      <c r="F29" s="33" t="s">
        <v>38</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39</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40</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41</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42</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43</v>
      </c>
      <c r="E35" s="55"/>
      <c r="F35" s="55"/>
      <c r="G35" s="55"/>
      <c r="H35" s="55"/>
      <c r="I35" s="55"/>
      <c r="J35" s="55"/>
      <c r="K35" s="55"/>
      <c r="L35" s="55"/>
      <c r="M35" s="55"/>
      <c r="N35" s="55"/>
      <c r="O35" s="55"/>
      <c r="P35" s="55"/>
      <c r="Q35" s="55"/>
      <c r="R35" s="55"/>
      <c r="S35" s="55"/>
      <c r="T35" s="56" t="s">
        <v>44</v>
      </c>
      <c r="U35" s="55"/>
      <c r="V35" s="55"/>
      <c r="W35" s="55"/>
      <c r="X35" s="57" t="s">
        <v>45</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46</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47</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48</v>
      </c>
      <c r="E60" s="43"/>
      <c r="F60" s="43"/>
      <c r="G60" s="43"/>
      <c r="H60" s="43"/>
      <c r="I60" s="43"/>
      <c r="J60" s="43"/>
      <c r="K60" s="43"/>
      <c r="L60" s="43"/>
      <c r="M60" s="43"/>
      <c r="N60" s="43"/>
      <c r="O60" s="43"/>
      <c r="P60" s="43"/>
      <c r="Q60" s="43"/>
      <c r="R60" s="43"/>
      <c r="S60" s="43"/>
      <c r="T60" s="43"/>
      <c r="U60" s="43"/>
      <c r="V60" s="65" t="s">
        <v>49</v>
      </c>
      <c r="W60" s="43"/>
      <c r="X60" s="43"/>
      <c r="Y60" s="43"/>
      <c r="Z60" s="43"/>
      <c r="AA60" s="43"/>
      <c r="AB60" s="43"/>
      <c r="AC60" s="43"/>
      <c r="AD60" s="43"/>
      <c r="AE60" s="43"/>
      <c r="AF60" s="43"/>
      <c r="AG60" s="43"/>
      <c r="AH60" s="65" t="s">
        <v>48</v>
      </c>
      <c r="AI60" s="43"/>
      <c r="AJ60" s="43"/>
      <c r="AK60" s="43"/>
      <c r="AL60" s="43"/>
      <c r="AM60" s="65" t="s">
        <v>49</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50</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51</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48</v>
      </c>
      <c r="E75" s="43"/>
      <c r="F75" s="43"/>
      <c r="G75" s="43"/>
      <c r="H75" s="43"/>
      <c r="I75" s="43"/>
      <c r="J75" s="43"/>
      <c r="K75" s="43"/>
      <c r="L75" s="43"/>
      <c r="M75" s="43"/>
      <c r="N75" s="43"/>
      <c r="O75" s="43"/>
      <c r="P75" s="43"/>
      <c r="Q75" s="43"/>
      <c r="R75" s="43"/>
      <c r="S75" s="43"/>
      <c r="T75" s="43"/>
      <c r="U75" s="43"/>
      <c r="V75" s="65" t="s">
        <v>49</v>
      </c>
      <c r="W75" s="43"/>
      <c r="X75" s="43"/>
      <c r="Y75" s="43"/>
      <c r="Z75" s="43"/>
      <c r="AA75" s="43"/>
      <c r="AB75" s="43"/>
      <c r="AC75" s="43"/>
      <c r="AD75" s="43"/>
      <c r="AE75" s="43"/>
      <c r="AF75" s="43"/>
      <c r="AG75" s="43"/>
      <c r="AH75" s="65" t="s">
        <v>48</v>
      </c>
      <c r="AI75" s="43"/>
      <c r="AJ75" s="43"/>
      <c r="AK75" s="43"/>
      <c r="AL75" s="43"/>
      <c r="AM75" s="65" t="s">
        <v>49</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Zvýšení kvaity psychiatrické péče- rekonstrukce pavilonu psychiatrie, KZ MN UL</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3. 5. 2021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1" t="str">
        <f>IF(E17="","",E17)</f>
        <v xml:space="preserve"> </v>
      </c>
      <c r="AN89" s="72"/>
      <c r="AO89" s="72"/>
      <c r="AP89" s="72"/>
      <c r="AQ89" s="41"/>
      <c r="AR89" s="45"/>
      <c r="AS89" s="82" t="s">
        <v>53</v>
      </c>
      <c r="AT89" s="83"/>
      <c r="AU89" s="84"/>
      <c r="AV89" s="84"/>
      <c r="AW89" s="84"/>
      <c r="AX89" s="84"/>
      <c r="AY89" s="84"/>
      <c r="AZ89" s="84"/>
      <c r="BA89" s="84"/>
      <c r="BB89" s="84"/>
      <c r="BC89" s="84"/>
      <c r="BD89" s="85"/>
      <c r="BE89" s="39"/>
    </row>
    <row r="90" s="2" customFormat="1" ht="15.15" customHeight="1">
      <c r="A90" s="39"/>
      <c r="B90" s="40"/>
      <c r="C90" s="33"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31</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54</v>
      </c>
      <c r="D92" s="95"/>
      <c r="E92" s="95"/>
      <c r="F92" s="95"/>
      <c r="G92" s="95"/>
      <c r="H92" s="96"/>
      <c r="I92" s="97" t="s">
        <v>55</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56</v>
      </c>
      <c r="AH92" s="95"/>
      <c r="AI92" s="95"/>
      <c r="AJ92" s="95"/>
      <c r="AK92" s="95"/>
      <c r="AL92" s="95"/>
      <c r="AM92" s="95"/>
      <c r="AN92" s="97" t="s">
        <v>57</v>
      </c>
      <c r="AO92" s="95"/>
      <c r="AP92" s="99"/>
      <c r="AQ92" s="100" t="s">
        <v>58</v>
      </c>
      <c r="AR92" s="45"/>
      <c r="AS92" s="101" t="s">
        <v>59</v>
      </c>
      <c r="AT92" s="102" t="s">
        <v>60</v>
      </c>
      <c r="AU92" s="102" t="s">
        <v>61</v>
      </c>
      <c r="AV92" s="102" t="s">
        <v>62</v>
      </c>
      <c r="AW92" s="102" t="s">
        <v>63</v>
      </c>
      <c r="AX92" s="102" t="s">
        <v>64</v>
      </c>
      <c r="AY92" s="102" t="s">
        <v>65</v>
      </c>
      <c r="AZ92" s="102" t="s">
        <v>66</v>
      </c>
      <c r="BA92" s="102" t="s">
        <v>67</v>
      </c>
      <c r="BB92" s="102" t="s">
        <v>68</v>
      </c>
      <c r="BC92" s="102" t="s">
        <v>69</v>
      </c>
      <c r="BD92" s="103" t="s">
        <v>70</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71</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ROUND(AG95+SUM(AG96:AG98)+SUM(AG100:AG108),2)</f>
        <v>0</v>
      </c>
      <c r="AH94" s="110"/>
      <c r="AI94" s="110"/>
      <c r="AJ94" s="110"/>
      <c r="AK94" s="110"/>
      <c r="AL94" s="110"/>
      <c r="AM94" s="110"/>
      <c r="AN94" s="111">
        <f>SUM(AG94,AT94)</f>
        <v>0</v>
      </c>
      <c r="AO94" s="111"/>
      <c r="AP94" s="111"/>
      <c r="AQ94" s="112" t="s">
        <v>1</v>
      </c>
      <c r="AR94" s="113"/>
      <c r="AS94" s="114">
        <f>ROUND(AS95+SUM(AS96:AS98)+SUM(AS100:AS108),2)</f>
        <v>0</v>
      </c>
      <c r="AT94" s="115">
        <f>ROUND(SUM(AV94:AW94),2)</f>
        <v>0</v>
      </c>
      <c r="AU94" s="116">
        <f>ROUND(AU95+SUM(AU96:AU98)+SUM(AU100:AU108),5)</f>
        <v>0</v>
      </c>
      <c r="AV94" s="115">
        <f>ROUND(AZ94*L29,2)</f>
        <v>0</v>
      </c>
      <c r="AW94" s="115">
        <f>ROUND(BA94*L30,2)</f>
        <v>0</v>
      </c>
      <c r="AX94" s="115">
        <f>ROUND(BB94*L29,2)</f>
        <v>0</v>
      </c>
      <c r="AY94" s="115">
        <f>ROUND(BC94*L30,2)</f>
        <v>0</v>
      </c>
      <c r="AZ94" s="115">
        <f>ROUND(AZ95+SUM(AZ96:AZ98)+SUM(AZ100:AZ108),2)</f>
        <v>0</v>
      </c>
      <c r="BA94" s="115">
        <f>ROUND(BA95+SUM(BA96:BA98)+SUM(BA100:BA108),2)</f>
        <v>0</v>
      </c>
      <c r="BB94" s="115">
        <f>ROUND(BB95+SUM(BB96:BB98)+SUM(BB100:BB108),2)</f>
        <v>0</v>
      </c>
      <c r="BC94" s="115">
        <f>ROUND(BC95+SUM(BC96:BC98)+SUM(BC100:BC108),2)</f>
        <v>0</v>
      </c>
      <c r="BD94" s="117">
        <f>ROUND(BD95+SUM(BD96:BD98)+SUM(BD100:BD108),2)</f>
        <v>0</v>
      </c>
      <c r="BE94" s="6"/>
      <c r="BS94" s="118" t="s">
        <v>72</v>
      </c>
      <c r="BT94" s="118" t="s">
        <v>73</v>
      </c>
      <c r="BU94" s="119" t="s">
        <v>74</v>
      </c>
      <c r="BV94" s="118" t="s">
        <v>75</v>
      </c>
      <c r="BW94" s="118" t="s">
        <v>5</v>
      </c>
      <c r="BX94" s="118" t="s">
        <v>76</v>
      </c>
      <c r="CL94" s="118" t="s">
        <v>1</v>
      </c>
    </row>
    <row r="95" s="7" customFormat="1" ht="37.5" customHeight="1">
      <c r="A95" s="120" t="s">
        <v>77</v>
      </c>
      <c r="B95" s="121"/>
      <c r="C95" s="122"/>
      <c r="D95" s="123" t="s">
        <v>78</v>
      </c>
      <c r="E95" s="123"/>
      <c r="F95" s="123"/>
      <c r="G95" s="123"/>
      <c r="H95" s="123"/>
      <c r="I95" s="124"/>
      <c r="J95" s="123" t="s">
        <v>79</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'2021.1 Psychiatrie - Klim...'!J30</f>
        <v>0</v>
      </c>
      <c r="AH95" s="124"/>
      <c r="AI95" s="124"/>
      <c r="AJ95" s="124"/>
      <c r="AK95" s="124"/>
      <c r="AL95" s="124"/>
      <c r="AM95" s="124"/>
      <c r="AN95" s="125">
        <f>SUM(AG95,AT95)</f>
        <v>0</v>
      </c>
      <c r="AO95" s="124"/>
      <c r="AP95" s="124"/>
      <c r="AQ95" s="126" t="s">
        <v>80</v>
      </c>
      <c r="AR95" s="127"/>
      <c r="AS95" s="128">
        <v>0</v>
      </c>
      <c r="AT95" s="129">
        <f>ROUND(SUM(AV95:AW95),2)</f>
        <v>0</v>
      </c>
      <c r="AU95" s="130">
        <f>'2021.1 Psychiatrie - Klim...'!P121</f>
        <v>0</v>
      </c>
      <c r="AV95" s="129">
        <f>'2021.1 Psychiatrie - Klim...'!J33</f>
        <v>0</v>
      </c>
      <c r="AW95" s="129">
        <f>'2021.1 Psychiatrie - Klim...'!J34</f>
        <v>0</v>
      </c>
      <c r="AX95" s="129">
        <f>'2021.1 Psychiatrie - Klim...'!J35</f>
        <v>0</v>
      </c>
      <c r="AY95" s="129">
        <f>'2021.1 Psychiatrie - Klim...'!J36</f>
        <v>0</v>
      </c>
      <c r="AZ95" s="129">
        <f>'2021.1 Psychiatrie - Klim...'!F33</f>
        <v>0</v>
      </c>
      <c r="BA95" s="129">
        <f>'2021.1 Psychiatrie - Klim...'!F34</f>
        <v>0</v>
      </c>
      <c r="BB95" s="129">
        <f>'2021.1 Psychiatrie - Klim...'!F35</f>
        <v>0</v>
      </c>
      <c r="BC95" s="129">
        <f>'2021.1 Psychiatrie - Klim...'!F36</f>
        <v>0</v>
      </c>
      <c r="BD95" s="131">
        <f>'2021.1 Psychiatrie - Klim...'!F37</f>
        <v>0</v>
      </c>
      <c r="BE95" s="7"/>
      <c r="BT95" s="132" t="s">
        <v>81</v>
      </c>
      <c r="BV95" s="132" t="s">
        <v>75</v>
      </c>
      <c r="BW95" s="132" t="s">
        <v>82</v>
      </c>
      <c r="BX95" s="132" t="s">
        <v>5</v>
      </c>
      <c r="CL95" s="132" t="s">
        <v>1</v>
      </c>
      <c r="CM95" s="132" t="s">
        <v>83</v>
      </c>
    </row>
    <row r="96" s="7" customFormat="1" ht="37.5" customHeight="1">
      <c r="A96" s="120" t="s">
        <v>77</v>
      </c>
      <c r="B96" s="121"/>
      <c r="C96" s="122"/>
      <c r="D96" s="123" t="s">
        <v>84</v>
      </c>
      <c r="E96" s="123"/>
      <c r="F96" s="123"/>
      <c r="G96" s="123"/>
      <c r="H96" s="123"/>
      <c r="I96" s="124"/>
      <c r="J96" s="123" t="s">
        <v>85</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'2021.2 Psychiatrie - Rozv...'!J30</f>
        <v>0</v>
      </c>
      <c r="AH96" s="124"/>
      <c r="AI96" s="124"/>
      <c r="AJ96" s="124"/>
      <c r="AK96" s="124"/>
      <c r="AL96" s="124"/>
      <c r="AM96" s="124"/>
      <c r="AN96" s="125">
        <f>SUM(AG96,AT96)</f>
        <v>0</v>
      </c>
      <c r="AO96" s="124"/>
      <c r="AP96" s="124"/>
      <c r="AQ96" s="126" t="s">
        <v>80</v>
      </c>
      <c r="AR96" s="127"/>
      <c r="AS96" s="128">
        <v>0</v>
      </c>
      <c r="AT96" s="129">
        <f>ROUND(SUM(AV96:AW96),2)</f>
        <v>0</v>
      </c>
      <c r="AU96" s="130">
        <f>'2021.2 Psychiatrie - Rozv...'!P130</f>
        <v>0</v>
      </c>
      <c r="AV96" s="129">
        <f>'2021.2 Psychiatrie - Rozv...'!J33</f>
        <v>0</v>
      </c>
      <c r="AW96" s="129">
        <f>'2021.2 Psychiatrie - Rozv...'!J34</f>
        <v>0</v>
      </c>
      <c r="AX96" s="129">
        <f>'2021.2 Psychiatrie - Rozv...'!J35</f>
        <v>0</v>
      </c>
      <c r="AY96" s="129">
        <f>'2021.2 Psychiatrie - Rozv...'!J36</f>
        <v>0</v>
      </c>
      <c r="AZ96" s="129">
        <f>'2021.2 Psychiatrie - Rozv...'!F33</f>
        <v>0</v>
      </c>
      <c r="BA96" s="129">
        <f>'2021.2 Psychiatrie - Rozv...'!F34</f>
        <v>0</v>
      </c>
      <c r="BB96" s="129">
        <f>'2021.2 Psychiatrie - Rozv...'!F35</f>
        <v>0</v>
      </c>
      <c r="BC96" s="129">
        <f>'2021.2 Psychiatrie - Rozv...'!F36</f>
        <v>0</v>
      </c>
      <c r="BD96" s="131">
        <f>'2021.2 Psychiatrie - Rozv...'!F37</f>
        <v>0</v>
      </c>
      <c r="BE96" s="7"/>
      <c r="BT96" s="132" t="s">
        <v>81</v>
      </c>
      <c r="BV96" s="132" t="s">
        <v>75</v>
      </c>
      <c r="BW96" s="132" t="s">
        <v>86</v>
      </c>
      <c r="BX96" s="132" t="s">
        <v>5</v>
      </c>
      <c r="CL96" s="132" t="s">
        <v>1</v>
      </c>
      <c r="CM96" s="132" t="s">
        <v>83</v>
      </c>
    </row>
    <row r="97" s="7" customFormat="1" ht="37.5" customHeight="1">
      <c r="A97" s="120" t="s">
        <v>77</v>
      </c>
      <c r="B97" s="121"/>
      <c r="C97" s="122"/>
      <c r="D97" s="123" t="s">
        <v>87</v>
      </c>
      <c r="E97" s="123"/>
      <c r="F97" s="123"/>
      <c r="G97" s="123"/>
      <c r="H97" s="123"/>
      <c r="I97" s="124"/>
      <c r="J97" s="123" t="s">
        <v>88</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'2021.3 Psychiatrie - Výmě...'!J30</f>
        <v>0</v>
      </c>
      <c r="AH97" s="124"/>
      <c r="AI97" s="124"/>
      <c r="AJ97" s="124"/>
      <c r="AK97" s="124"/>
      <c r="AL97" s="124"/>
      <c r="AM97" s="124"/>
      <c r="AN97" s="125">
        <f>SUM(AG97,AT97)</f>
        <v>0</v>
      </c>
      <c r="AO97" s="124"/>
      <c r="AP97" s="124"/>
      <c r="AQ97" s="126" t="s">
        <v>80</v>
      </c>
      <c r="AR97" s="127"/>
      <c r="AS97" s="128">
        <v>0</v>
      </c>
      <c r="AT97" s="129">
        <f>ROUND(SUM(AV97:AW97),2)</f>
        <v>0</v>
      </c>
      <c r="AU97" s="130">
        <f>'2021.3 Psychiatrie - Výmě...'!P119</f>
        <v>0</v>
      </c>
      <c r="AV97" s="129">
        <f>'2021.3 Psychiatrie - Výmě...'!J33</f>
        <v>0</v>
      </c>
      <c r="AW97" s="129">
        <f>'2021.3 Psychiatrie - Výmě...'!J34</f>
        <v>0</v>
      </c>
      <c r="AX97" s="129">
        <f>'2021.3 Psychiatrie - Výmě...'!J35</f>
        <v>0</v>
      </c>
      <c r="AY97" s="129">
        <f>'2021.3 Psychiatrie - Výmě...'!J36</f>
        <v>0</v>
      </c>
      <c r="AZ97" s="129">
        <f>'2021.3 Psychiatrie - Výmě...'!F33</f>
        <v>0</v>
      </c>
      <c r="BA97" s="129">
        <f>'2021.3 Psychiatrie - Výmě...'!F34</f>
        <v>0</v>
      </c>
      <c r="BB97" s="129">
        <f>'2021.3 Psychiatrie - Výmě...'!F35</f>
        <v>0</v>
      </c>
      <c r="BC97" s="129">
        <f>'2021.3 Psychiatrie - Výmě...'!F36</f>
        <v>0</v>
      </c>
      <c r="BD97" s="131">
        <f>'2021.3 Psychiatrie - Výmě...'!F37</f>
        <v>0</v>
      </c>
      <c r="BE97" s="7"/>
      <c r="BT97" s="132" t="s">
        <v>81</v>
      </c>
      <c r="BV97" s="132" t="s">
        <v>75</v>
      </c>
      <c r="BW97" s="132" t="s">
        <v>89</v>
      </c>
      <c r="BX97" s="132" t="s">
        <v>5</v>
      </c>
      <c r="CL97" s="132" t="s">
        <v>1</v>
      </c>
      <c r="CM97" s="132" t="s">
        <v>83</v>
      </c>
    </row>
    <row r="98" s="7" customFormat="1" ht="37.5" customHeight="1">
      <c r="A98" s="7"/>
      <c r="B98" s="121"/>
      <c r="C98" s="122"/>
      <c r="D98" s="123" t="s">
        <v>90</v>
      </c>
      <c r="E98" s="123"/>
      <c r="F98" s="123"/>
      <c r="G98" s="123"/>
      <c r="H98" s="123"/>
      <c r="I98" s="124"/>
      <c r="J98" s="123" t="s">
        <v>91</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33">
        <f>ROUND(AG99,2)</f>
        <v>0</v>
      </c>
      <c r="AH98" s="124"/>
      <c r="AI98" s="124"/>
      <c r="AJ98" s="124"/>
      <c r="AK98" s="124"/>
      <c r="AL98" s="124"/>
      <c r="AM98" s="124"/>
      <c r="AN98" s="125">
        <f>SUM(AG98,AT98)</f>
        <v>0</v>
      </c>
      <c r="AO98" s="124"/>
      <c r="AP98" s="124"/>
      <c r="AQ98" s="126" t="s">
        <v>80</v>
      </c>
      <c r="AR98" s="127"/>
      <c r="AS98" s="128">
        <f>ROUND(AS99,2)</f>
        <v>0</v>
      </c>
      <c r="AT98" s="129">
        <f>ROUND(SUM(AV98:AW98),2)</f>
        <v>0</v>
      </c>
      <c r="AU98" s="130">
        <f>ROUND(AU99,5)</f>
        <v>0</v>
      </c>
      <c r="AV98" s="129">
        <f>ROUND(AZ98*L29,2)</f>
        <v>0</v>
      </c>
      <c r="AW98" s="129">
        <f>ROUND(BA98*L30,2)</f>
        <v>0</v>
      </c>
      <c r="AX98" s="129">
        <f>ROUND(BB98*L29,2)</f>
        <v>0</v>
      </c>
      <c r="AY98" s="129">
        <f>ROUND(BC98*L30,2)</f>
        <v>0</v>
      </c>
      <c r="AZ98" s="129">
        <f>ROUND(AZ99,2)</f>
        <v>0</v>
      </c>
      <c r="BA98" s="129">
        <f>ROUND(BA99,2)</f>
        <v>0</v>
      </c>
      <c r="BB98" s="129">
        <f>ROUND(BB99,2)</f>
        <v>0</v>
      </c>
      <c r="BC98" s="129">
        <f>ROUND(BC99,2)</f>
        <v>0</v>
      </c>
      <c r="BD98" s="131">
        <f>ROUND(BD99,2)</f>
        <v>0</v>
      </c>
      <c r="BE98" s="7"/>
      <c r="BS98" s="132" t="s">
        <v>72</v>
      </c>
      <c r="BT98" s="132" t="s">
        <v>81</v>
      </c>
      <c r="BU98" s="132" t="s">
        <v>74</v>
      </c>
      <c r="BV98" s="132" t="s">
        <v>75</v>
      </c>
      <c r="BW98" s="132" t="s">
        <v>92</v>
      </c>
      <c r="BX98" s="132" t="s">
        <v>5</v>
      </c>
      <c r="CL98" s="132" t="s">
        <v>1</v>
      </c>
      <c r="CM98" s="132" t="s">
        <v>73</v>
      </c>
    </row>
    <row r="99" s="4" customFormat="1" ht="23.25" customHeight="1">
      <c r="A99" s="120" t="s">
        <v>77</v>
      </c>
      <c r="B99" s="71"/>
      <c r="C99" s="134"/>
      <c r="D99" s="134"/>
      <c r="E99" s="135" t="s">
        <v>93</v>
      </c>
      <c r="F99" s="135"/>
      <c r="G99" s="135"/>
      <c r="H99" s="135"/>
      <c r="I99" s="135"/>
      <c r="J99" s="134"/>
      <c r="K99" s="135" t="s">
        <v>94</v>
      </c>
      <c r="L99" s="135"/>
      <c r="M99" s="135"/>
      <c r="N99" s="135"/>
      <c r="O99" s="135"/>
      <c r="P99" s="135"/>
      <c r="Q99" s="135"/>
      <c r="R99" s="135"/>
      <c r="S99" s="135"/>
      <c r="T99" s="135"/>
      <c r="U99" s="135"/>
      <c r="V99" s="135"/>
      <c r="W99" s="135"/>
      <c r="X99" s="135"/>
      <c r="Y99" s="135"/>
      <c r="Z99" s="135"/>
      <c r="AA99" s="135"/>
      <c r="AB99" s="135"/>
      <c r="AC99" s="135"/>
      <c r="AD99" s="135"/>
      <c r="AE99" s="135"/>
      <c r="AF99" s="135"/>
      <c r="AG99" s="136">
        <f>'EK-124-2016 - Rekonstrukc...'!J32</f>
        <v>0</v>
      </c>
      <c r="AH99" s="134"/>
      <c r="AI99" s="134"/>
      <c r="AJ99" s="134"/>
      <c r="AK99" s="134"/>
      <c r="AL99" s="134"/>
      <c r="AM99" s="134"/>
      <c r="AN99" s="136">
        <f>SUM(AG99,AT99)</f>
        <v>0</v>
      </c>
      <c r="AO99" s="134"/>
      <c r="AP99" s="134"/>
      <c r="AQ99" s="137" t="s">
        <v>95</v>
      </c>
      <c r="AR99" s="73"/>
      <c r="AS99" s="138">
        <v>0</v>
      </c>
      <c r="AT99" s="139">
        <f>ROUND(SUM(AV99:AW99),2)</f>
        <v>0</v>
      </c>
      <c r="AU99" s="140">
        <f>'EK-124-2016 - Rekonstrukc...'!P140</f>
        <v>0</v>
      </c>
      <c r="AV99" s="139">
        <f>'EK-124-2016 - Rekonstrukc...'!J35</f>
        <v>0</v>
      </c>
      <c r="AW99" s="139">
        <f>'EK-124-2016 - Rekonstrukc...'!J36</f>
        <v>0</v>
      </c>
      <c r="AX99" s="139">
        <f>'EK-124-2016 - Rekonstrukc...'!J37</f>
        <v>0</v>
      </c>
      <c r="AY99" s="139">
        <f>'EK-124-2016 - Rekonstrukc...'!J38</f>
        <v>0</v>
      </c>
      <c r="AZ99" s="139">
        <f>'EK-124-2016 - Rekonstrukc...'!F35</f>
        <v>0</v>
      </c>
      <c r="BA99" s="139">
        <f>'EK-124-2016 - Rekonstrukc...'!F36</f>
        <v>0</v>
      </c>
      <c r="BB99" s="139">
        <f>'EK-124-2016 - Rekonstrukc...'!F37</f>
        <v>0</v>
      </c>
      <c r="BC99" s="139">
        <f>'EK-124-2016 - Rekonstrukc...'!F38</f>
        <v>0</v>
      </c>
      <c r="BD99" s="141">
        <f>'EK-124-2016 - Rekonstrukc...'!F39</f>
        <v>0</v>
      </c>
      <c r="BE99" s="4"/>
      <c r="BT99" s="142" t="s">
        <v>83</v>
      </c>
      <c r="BV99" s="142" t="s">
        <v>75</v>
      </c>
      <c r="BW99" s="142" t="s">
        <v>96</v>
      </c>
      <c r="BX99" s="142" t="s">
        <v>92</v>
      </c>
      <c r="CL99" s="142" t="s">
        <v>1</v>
      </c>
    </row>
    <row r="100" s="7" customFormat="1" ht="16.5" customHeight="1">
      <c r="A100" s="120" t="s">
        <v>77</v>
      </c>
      <c r="B100" s="121"/>
      <c r="C100" s="122"/>
      <c r="D100" s="123" t="s">
        <v>97</v>
      </c>
      <c r="E100" s="123"/>
      <c r="F100" s="123"/>
      <c r="G100" s="123"/>
      <c r="H100" s="123"/>
      <c r="I100" s="124"/>
      <c r="J100" s="123" t="s">
        <v>98</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'SO01 - Příprava území-HTÚ...'!J30</f>
        <v>0</v>
      </c>
      <c r="AH100" s="124"/>
      <c r="AI100" s="124"/>
      <c r="AJ100" s="124"/>
      <c r="AK100" s="124"/>
      <c r="AL100" s="124"/>
      <c r="AM100" s="124"/>
      <c r="AN100" s="125">
        <f>SUM(AG100,AT100)</f>
        <v>0</v>
      </c>
      <c r="AO100" s="124"/>
      <c r="AP100" s="124"/>
      <c r="AQ100" s="126" t="s">
        <v>80</v>
      </c>
      <c r="AR100" s="127"/>
      <c r="AS100" s="128">
        <v>0</v>
      </c>
      <c r="AT100" s="129">
        <f>ROUND(SUM(AV100:AW100),2)</f>
        <v>0</v>
      </c>
      <c r="AU100" s="130">
        <f>'SO01 - Příprava území-HTÚ...'!P119</f>
        <v>0</v>
      </c>
      <c r="AV100" s="129">
        <f>'SO01 - Příprava území-HTÚ...'!J33</f>
        <v>0</v>
      </c>
      <c r="AW100" s="129">
        <f>'SO01 - Příprava území-HTÚ...'!J34</f>
        <v>0</v>
      </c>
      <c r="AX100" s="129">
        <f>'SO01 - Příprava území-HTÚ...'!J35</f>
        <v>0</v>
      </c>
      <c r="AY100" s="129">
        <f>'SO01 - Příprava území-HTÚ...'!J36</f>
        <v>0</v>
      </c>
      <c r="AZ100" s="129">
        <f>'SO01 - Příprava území-HTÚ...'!F33</f>
        <v>0</v>
      </c>
      <c r="BA100" s="129">
        <f>'SO01 - Příprava území-HTÚ...'!F34</f>
        <v>0</v>
      </c>
      <c r="BB100" s="129">
        <f>'SO01 - Příprava území-HTÚ...'!F35</f>
        <v>0</v>
      </c>
      <c r="BC100" s="129">
        <f>'SO01 - Příprava území-HTÚ...'!F36</f>
        <v>0</v>
      </c>
      <c r="BD100" s="131">
        <f>'SO01 - Příprava území-HTÚ...'!F37</f>
        <v>0</v>
      </c>
      <c r="BE100" s="7"/>
      <c r="BT100" s="132" t="s">
        <v>81</v>
      </c>
      <c r="BV100" s="132" t="s">
        <v>75</v>
      </c>
      <c r="BW100" s="132" t="s">
        <v>99</v>
      </c>
      <c r="BX100" s="132" t="s">
        <v>5</v>
      </c>
      <c r="CL100" s="132" t="s">
        <v>1</v>
      </c>
      <c r="CM100" s="132" t="s">
        <v>83</v>
      </c>
    </row>
    <row r="101" s="7" customFormat="1" ht="16.5" customHeight="1">
      <c r="A101" s="120" t="s">
        <v>77</v>
      </c>
      <c r="B101" s="121"/>
      <c r="C101" s="122"/>
      <c r="D101" s="123" t="s">
        <v>100</v>
      </c>
      <c r="E101" s="123"/>
      <c r="F101" s="123"/>
      <c r="G101" s="123"/>
      <c r="H101" s="123"/>
      <c r="I101" s="124"/>
      <c r="J101" s="123" t="s">
        <v>101</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'SO02 - Hrací plocha (skla...'!J30</f>
        <v>0</v>
      </c>
      <c r="AH101" s="124"/>
      <c r="AI101" s="124"/>
      <c r="AJ101" s="124"/>
      <c r="AK101" s="124"/>
      <c r="AL101" s="124"/>
      <c r="AM101" s="124"/>
      <c r="AN101" s="125">
        <f>SUM(AG101,AT101)</f>
        <v>0</v>
      </c>
      <c r="AO101" s="124"/>
      <c r="AP101" s="124"/>
      <c r="AQ101" s="126" t="s">
        <v>80</v>
      </c>
      <c r="AR101" s="127"/>
      <c r="AS101" s="128">
        <v>0</v>
      </c>
      <c r="AT101" s="129">
        <f>ROUND(SUM(AV101:AW101),2)</f>
        <v>0</v>
      </c>
      <c r="AU101" s="130">
        <f>'SO02 - Hrací plocha (skla...'!P125</f>
        <v>0</v>
      </c>
      <c r="AV101" s="129">
        <f>'SO02 - Hrací plocha (skla...'!J33</f>
        <v>0</v>
      </c>
      <c r="AW101" s="129">
        <f>'SO02 - Hrací plocha (skla...'!J34</f>
        <v>0</v>
      </c>
      <c r="AX101" s="129">
        <f>'SO02 - Hrací plocha (skla...'!J35</f>
        <v>0</v>
      </c>
      <c r="AY101" s="129">
        <f>'SO02 - Hrací plocha (skla...'!J36</f>
        <v>0</v>
      </c>
      <c r="AZ101" s="129">
        <f>'SO02 - Hrací plocha (skla...'!F33</f>
        <v>0</v>
      </c>
      <c r="BA101" s="129">
        <f>'SO02 - Hrací plocha (skla...'!F34</f>
        <v>0</v>
      </c>
      <c r="BB101" s="129">
        <f>'SO02 - Hrací plocha (skla...'!F35</f>
        <v>0</v>
      </c>
      <c r="BC101" s="129">
        <f>'SO02 - Hrací plocha (skla...'!F36</f>
        <v>0</v>
      </c>
      <c r="BD101" s="131">
        <f>'SO02 - Hrací plocha (skla...'!F37</f>
        <v>0</v>
      </c>
      <c r="BE101" s="7"/>
      <c r="BT101" s="132" t="s">
        <v>81</v>
      </c>
      <c r="BV101" s="132" t="s">
        <v>75</v>
      </c>
      <c r="BW101" s="132" t="s">
        <v>102</v>
      </c>
      <c r="BX101" s="132" t="s">
        <v>5</v>
      </c>
      <c r="CL101" s="132" t="s">
        <v>1</v>
      </c>
      <c r="CM101" s="132" t="s">
        <v>83</v>
      </c>
    </row>
    <row r="102" s="7" customFormat="1" ht="16.5" customHeight="1">
      <c r="A102" s="120" t="s">
        <v>77</v>
      </c>
      <c r="B102" s="121"/>
      <c r="C102" s="122"/>
      <c r="D102" s="123" t="s">
        <v>103</v>
      </c>
      <c r="E102" s="123"/>
      <c r="F102" s="123"/>
      <c r="G102" s="123"/>
      <c r="H102" s="123"/>
      <c r="I102" s="124"/>
      <c r="J102" s="123" t="s">
        <v>104</v>
      </c>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5">
        <f>'SO03 - Altán'!J30</f>
        <v>0</v>
      </c>
      <c r="AH102" s="124"/>
      <c r="AI102" s="124"/>
      <c r="AJ102" s="124"/>
      <c r="AK102" s="124"/>
      <c r="AL102" s="124"/>
      <c r="AM102" s="124"/>
      <c r="AN102" s="125">
        <f>SUM(AG102,AT102)</f>
        <v>0</v>
      </c>
      <c r="AO102" s="124"/>
      <c r="AP102" s="124"/>
      <c r="AQ102" s="126" t="s">
        <v>80</v>
      </c>
      <c r="AR102" s="127"/>
      <c r="AS102" s="128">
        <v>0</v>
      </c>
      <c r="AT102" s="129">
        <f>ROUND(SUM(AV102:AW102),2)</f>
        <v>0</v>
      </c>
      <c r="AU102" s="130">
        <f>'SO03 - Altán'!P127</f>
        <v>0</v>
      </c>
      <c r="AV102" s="129">
        <f>'SO03 - Altán'!J33</f>
        <v>0</v>
      </c>
      <c r="AW102" s="129">
        <f>'SO03 - Altán'!J34</f>
        <v>0</v>
      </c>
      <c r="AX102" s="129">
        <f>'SO03 - Altán'!J35</f>
        <v>0</v>
      </c>
      <c r="AY102" s="129">
        <f>'SO03 - Altán'!J36</f>
        <v>0</v>
      </c>
      <c r="AZ102" s="129">
        <f>'SO03 - Altán'!F33</f>
        <v>0</v>
      </c>
      <c r="BA102" s="129">
        <f>'SO03 - Altán'!F34</f>
        <v>0</v>
      </c>
      <c r="BB102" s="129">
        <f>'SO03 - Altán'!F35</f>
        <v>0</v>
      </c>
      <c r="BC102" s="129">
        <f>'SO03 - Altán'!F36</f>
        <v>0</v>
      </c>
      <c r="BD102" s="131">
        <f>'SO03 - Altán'!F37</f>
        <v>0</v>
      </c>
      <c r="BE102" s="7"/>
      <c r="BT102" s="132" t="s">
        <v>81</v>
      </c>
      <c r="BV102" s="132" t="s">
        <v>75</v>
      </c>
      <c r="BW102" s="132" t="s">
        <v>105</v>
      </c>
      <c r="BX102" s="132" t="s">
        <v>5</v>
      </c>
      <c r="CL102" s="132" t="s">
        <v>1</v>
      </c>
      <c r="CM102" s="132" t="s">
        <v>83</v>
      </c>
    </row>
    <row r="103" s="7" customFormat="1" ht="16.5" customHeight="1">
      <c r="A103" s="120" t="s">
        <v>77</v>
      </c>
      <c r="B103" s="121"/>
      <c r="C103" s="122"/>
      <c r="D103" s="123" t="s">
        <v>106</v>
      </c>
      <c r="E103" s="123"/>
      <c r="F103" s="123"/>
      <c r="G103" s="123"/>
      <c r="H103" s="123"/>
      <c r="I103" s="124"/>
      <c r="J103" s="123" t="s">
        <v>107</v>
      </c>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5">
        <f>'SO04 - Drenážní systém'!J30</f>
        <v>0</v>
      </c>
      <c r="AH103" s="124"/>
      <c r="AI103" s="124"/>
      <c r="AJ103" s="124"/>
      <c r="AK103" s="124"/>
      <c r="AL103" s="124"/>
      <c r="AM103" s="124"/>
      <c r="AN103" s="125">
        <f>SUM(AG103,AT103)</f>
        <v>0</v>
      </c>
      <c r="AO103" s="124"/>
      <c r="AP103" s="124"/>
      <c r="AQ103" s="126" t="s">
        <v>80</v>
      </c>
      <c r="AR103" s="127"/>
      <c r="AS103" s="128">
        <v>0</v>
      </c>
      <c r="AT103" s="129">
        <f>ROUND(SUM(AV103:AW103),2)</f>
        <v>0</v>
      </c>
      <c r="AU103" s="130">
        <f>'SO04 - Drenážní systém'!P122</f>
        <v>0</v>
      </c>
      <c r="AV103" s="129">
        <f>'SO04 - Drenážní systém'!J33</f>
        <v>0</v>
      </c>
      <c r="AW103" s="129">
        <f>'SO04 - Drenážní systém'!J34</f>
        <v>0</v>
      </c>
      <c r="AX103" s="129">
        <f>'SO04 - Drenážní systém'!J35</f>
        <v>0</v>
      </c>
      <c r="AY103" s="129">
        <f>'SO04 - Drenážní systém'!J36</f>
        <v>0</v>
      </c>
      <c r="AZ103" s="129">
        <f>'SO04 - Drenážní systém'!F33</f>
        <v>0</v>
      </c>
      <c r="BA103" s="129">
        <f>'SO04 - Drenážní systém'!F34</f>
        <v>0</v>
      </c>
      <c r="BB103" s="129">
        <f>'SO04 - Drenážní systém'!F35</f>
        <v>0</v>
      </c>
      <c r="BC103" s="129">
        <f>'SO04 - Drenážní systém'!F36</f>
        <v>0</v>
      </c>
      <c r="BD103" s="131">
        <f>'SO04 - Drenážní systém'!F37</f>
        <v>0</v>
      </c>
      <c r="BE103" s="7"/>
      <c r="BT103" s="132" t="s">
        <v>81</v>
      </c>
      <c r="BV103" s="132" t="s">
        <v>75</v>
      </c>
      <c r="BW103" s="132" t="s">
        <v>108</v>
      </c>
      <c r="BX103" s="132" t="s">
        <v>5</v>
      </c>
      <c r="CL103" s="132" t="s">
        <v>1</v>
      </c>
      <c r="CM103" s="132" t="s">
        <v>83</v>
      </c>
    </row>
    <row r="104" s="7" customFormat="1" ht="16.5" customHeight="1">
      <c r="A104" s="120" t="s">
        <v>77</v>
      </c>
      <c r="B104" s="121"/>
      <c r="C104" s="122"/>
      <c r="D104" s="123" t="s">
        <v>109</v>
      </c>
      <c r="E104" s="123"/>
      <c r="F104" s="123"/>
      <c r="G104" s="123"/>
      <c r="H104" s="123"/>
      <c r="I104" s="124"/>
      <c r="J104" s="123" t="s">
        <v>110</v>
      </c>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5">
        <f>'SO05 - Venkovní areálové ...'!J30</f>
        <v>0</v>
      </c>
      <c r="AH104" s="124"/>
      <c r="AI104" s="124"/>
      <c r="AJ104" s="124"/>
      <c r="AK104" s="124"/>
      <c r="AL104" s="124"/>
      <c r="AM104" s="124"/>
      <c r="AN104" s="125">
        <f>SUM(AG104,AT104)</f>
        <v>0</v>
      </c>
      <c r="AO104" s="124"/>
      <c r="AP104" s="124"/>
      <c r="AQ104" s="126" t="s">
        <v>80</v>
      </c>
      <c r="AR104" s="127"/>
      <c r="AS104" s="128">
        <v>0</v>
      </c>
      <c r="AT104" s="129">
        <f>ROUND(SUM(AV104:AW104),2)</f>
        <v>0</v>
      </c>
      <c r="AU104" s="130">
        <f>'SO05 - Venkovní areálové ...'!P124</f>
        <v>0</v>
      </c>
      <c r="AV104" s="129">
        <f>'SO05 - Venkovní areálové ...'!J33</f>
        <v>0</v>
      </c>
      <c r="AW104" s="129">
        <f>'SO05 - Venkovní areálové ...'!J34</f>
        <v>0</v>
      </c>
      <c r="AX104" s="129">
        <f>'SO05 - Venkovní areálové ...'!J35</f>
        <v>0</v>
      </c>
      <c r="AY104" s="129">
        <f>'SO05 - Venkovní areálové ...'!J36</f>
        <v>0</v>
      </c>
      <c r="AZ104" s="129">
        <f>'SO05 - Venkovní areálové ...'!F33</f>
        <v>0</v>
      </c>
      <c r="BA104" s="129">
        <f>'SO05 - Venkovní areálové ...'!F34</f>
        <v>0</v>
      </c>
      <c r="BB104" s="129">
        <f>'SO05 - Venkovní areálové ...'!F35</f>
        <v>0</v>
      </c>
      <c r="BC104" s="129">
        <f>'SO05 - Venkovní areálové ...'!F36</f>
        <v>0</v>
      </c>
      <c r="BD104" s="131">
        <f>'SO05 - Venkovní areálové ...'!F37</f>
        <v>0</v>
      </c>
      <c r="BE104" s="7"/>
      <c r="BT104" s="132" t="s">
        <v>81</v>
      </c>
      <c r="BV104" s="132" t="s">
        <v>75</v>
      </c>
      <c r="BW104" s="132" t="s">
        <v>111</v>
      </c>
      <c r="BX104" s="132" t="s">
        <v>5</v>
      </c>
      <c r="CL104" s="132" t="s">
        <v>1</v>
      </c>
      <c r="CM104" s="132" t="s">
        <v>83</v>
      </c>
    </row>
    <row r="105" s="7" customFormat="1" ht="16.5" customHeight="1">
      <c r="A105" s="120" t="s">
        <v>77</v>
      </c>
      <c r="B105" s="121"/>
      <c r="C105" s="122"/>
      <c r="D105" s="123" t="s">
        <v>112</v>
      </c>
      <c r="E105" s="123"/>
      <c r="F105" s="123"/>
      <c r="G105" s="123"/>
      <c r="H105" s="123"/>
      <c r="I105" s="124"/>
      <c r="J105" s="123" t="s">
        <v>113</v>
      </c>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5">
        <f>'SO06 - Zpevněné plochy'!J30</f>
        <v>0</v>
      </c>
      <c r="AH105" s="124"/>
      <c r="AI105" s="124"/>
      <c r="AJ105" s="124"/>
      <c r="AK105" s="124"/>
      <c r="AL105" s="124"/>
      <c r="AM105" s="124"/>
      <c r="AN105" s="125">
        <f>SUM(AG105,AT105)</f>
        <v>0</v>
      </c>
      <c r="AO105" s="124"/>
      <c r="AP105" s="124"/>
      <c r="AQ105" s="126" t="s">
        <v>80</v>
      </c>
      <c r="AR105" s="127"/>
      <c r="AS105" s="128">
        <v>0</v>
      </c>
      <c r="AT105" s="129">
        <f>ROUND(SUM(AV105:AW105),2)</f>
        <v>0</v>
      </c>
      <c r="AU105" s="130">
        <f>'SO06 - Zpevněné plochy'!P120</f>
        <v>0</v>
      </c>
      <c r="AV105" s="129">
        <f>'SO06 - Zpevněné plochy'!J33</f>
        <v>0</v>
      </c>
      <c r="AW105" s="129">
        <f>'SO06 - Zpevněné plochy'!J34</f>
        <v>0</v>
      </c>
      <c r="AX105" s="129">
        <f>'SO06 - Zpevněné plochy'!J35</f>
        <v>0</v>
      </c>
      <c r="AY105" s="129">
        <f>'SO06 - Zpevněné plochy'!J36</f>
        <v>0</v>
      </c>
      <c r="AZ105" s="129">
        <f>'SO06 - Zpevněné plochy'!F33</f>
        <v>0</v>
      </c>
      <c r="BA105" s="129">
        <f>'SO06 - Zpevněné plochy'!F34</f>
        <v>0</v>
      </c>
      <c r="BB105" s="129">
        <f>'SO06 - Zpevněné plochy'!F35</f>
        <v>0</v>
      </c>
      <c r="BC105" s="129">
        <f>'SO06 - Zpevněné plochy'!F36</f>
        <v>0</v>
      </c>
      <c r="BD105" s="131">
        <f>'SO06 - Zpevněné plochy'!F37</f>
        <v>0</v>
      </c>
      <c r="BE105" s="7"/>
      <c r="BT105" s="132" t="s">
        <v>81</v>
      </c>
      <c r="BV105" s="132" t="s">
        <v>75</v>
      </c>
      <c r="BW105" s="132" t="s">
        <v>114</v>
      </c>
      <c r="BX105" s="132" t="s">
        <v>5</v>
      </c>
      <c r="CL105" s="132" t="s">
        <v>1</v>
      </c>
      <c r="CM105" s="132" t="s">
        <v>83</v>
      </c>
    </row>
    <row r="106" s="7" customFormat="1" ht="16.5" customHeight="1">
      <c r="A106" s="120" t="s">
        <v>77</v>
      </c>
      <c r="B106" s="121"/>
      <c r="C106" s="122"/>
      <c r="D106" s="123" t="s">
        <v>115</v>
      </c>
      <c r="E106" s="123"/>
      <c r="F106" s="123"/>
      <c r="G106" s="123"/>
      <c r="H106" s="123"/>
      <c r="I106" s="124"/>
      <c r="J106" s="123" t="s">
        <v>116</v>
      </c>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5">
        <f>'SO07 - Sadové úpravy'!J30</f>
        <v>0</v>
      </c>
      <c r="AH106" s="124"/>
      <c r="AI106" s="124"/>
      <c r="AJ106" s="124"/>
      <c r="AK106" s="124"/>
      <c r="AL106" s="124"/>
      <c r="AM106" s="124"/>
      <c r="AN106" s="125">
        <f>SUM(AG106,AT106)</f>
        <v>0</v>
      </c>
      <c r="AO106" s="124"/>
      <c r="AP106" s="124"/>
      <c r="AQ106" s="126" t="s">
        <v>80</v>
      </c>
      <c r="AR106" s="127"/>
      <c r="AS106" s="128">
        <v>0</v>
      </c>
      <c r="AT106" s="129">
        <f>ROUND(SUM(AV106:AW106),2)</f>
        <v>0</v>
      </c>
      <c r="AU106" s="130">
        <f>'SO07 - Sadové úpravy'!P119</f>
        <v>0</v>
      </c>
      <c r="AV106" s="129">
        <f>'SO07 - Sadové úpravy'!J33</f>
        <v>0</v>
      </c>
      <c r="AW106" s="129">
        <f>'SO07 - Sadové úpravy'!J34</f>
        <v>0</v>
      </c>
      <c r="AX106" s="129">
        <f>'SO07 - Sadové úpravy'!J35</f>
        <v>0</v>
      </c>
      <c r="AY106" s="129">
        <f>'SO07 - Sadové úpravy'!J36</f>
        <v>0</v>
      </c>
      <c r="AZ106" s="129">
        <f>'SO07 - Sadové úpravy'!F33</f>
        <v>0</v>
      </c>
      <c r="BA106" s="129">
        <f>'SO07 - Sadové úpravy'!F34</f>
        <v>0</v>
      </c>
      <c r="BB106" s="129">
        <f>'SO07 - Sadové úpravy'!F35</f>
        <v>0</v>
      </c>
      <c r="BC106" s="129">
        <f>'SO07 - Sadové úpravy'!F36</f>
        <v>0</v>
      </c>
      <c r="BD106" s="131">
        <f>'SO07 - Sadové úpravy'!F37</f>
        <v>0</v>
      </c>
      <c r="BE106" s="7"/>
      <c r="BT106" s="132" t="s">
        <v>81</v>
      </c>
      <c r="BV106" s="132" t="s">
        <v>75</v>
      </c>
      <c r="BW106" s="132" t="s">
        <v>117</v>
      </c>
      <c r="BX106" s="132" t="s">
        <v>5</v>
      </c>
      <c r="CL106" s="132" t="s">
        <v>1</v>
      </c>
      <c r="CM106" s="132" t="s">
        <v>83</v>
      </c>
    </row>
    <row r="107" s="7" customFormat="1" ht="16.5" customHeight="1">
      <c r="A107" s="120" t="s">
        <v>77</v>
      </c>
      <c r="B107" s="121"/>
      <c r="C107" s="122"/>
      <c r="D107" s="123" t="s">
        <v>118</v>
      </c>
      <c r="E107" s="123"/>
      <c r="F107" s="123"/>
      <c r="G107" s="123"/>
      <c r="H107" s="123"/>
      <c r="I107" s="124"/>
      <c r="J107" s="123" t="s">
        <v>119</v>
      </c>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5">
        <f>'SO08 - Oplocení'!J30</f>
        <v>0</v>
      </c>
      <c r="AH107" s="124"/>
      <c r="AI107" s="124"/>
      <c r="AJ107" s="124"/>
      <c r="AK107" s="124"/>
      <c r="AL107" s="124"/>
      <c r="AM107" s="124"/>
      <c r="AN107" s="125">
        <f>SUM(AG107,AT107)</f>
        <v>0</v>
      </c>
      <c r="AO107" s="124"/>
      <c r="AP107" s="124"/>
      <c r="AQ107" s="126" t="s">
        <v>80</v>
      </c>
      <c r="AR107" s="127"/>
      <c r="AS107" s="128">
        <v>0</v>
      </c>
      <c r="AT107" s="129">
        <f>ROUND(SUM(AV107:AW107),2)</f>
        <v>0</v>
      </c>
      <c r="AU107" s="130">
        <f>'SO08 - Oplocení'!P121</f>
        <v>0</v>
      </c>
      <c r="AV107" s="129">
        <f>'SO08 - Oplocení'!J33</f>
        <v>0</v>
      </c>
      <c r="AW107" s="129">
        <f>'SO08 - Oplocení'!J34</f>
        <v>0</v>
      </c>
      <c r="AX107" s="129">
        <f>'SO08 - Oplocení'!J35</f>
        <v>0</v>
      </c>
      <c r="AY107" s="129">
        <f>'SO08 - Oplocení'!J36</f>
        <v>0</v>
      </c>
      <c r="AZ107" s="129">
        <f>'SO08 - Oplocení'!F33</f>
        <v>0</v>
      </c>
      <c r="BA107" s="129">
        <f>'SO08 - Oplocení'!F34</f>
        <v>0</v>
      </c>
      <c r="BB107" s="129">
        <f>'SO08 - Oplocení'!F35</f>
        <v>0</v>
      </c>
      <c r="BC107" s="129">
        <f>'SO08 - Oplocení'!F36</f>
        <v>0</v>
      </c>
      <c r="BD107" s="131">
        <f>'SO08 - Oplocení'!F37</f>
        <v>0</v>
      </c>
      <c r="BE107" s="7"/>
      <c r="BT107" s="132" t="s">
        <v>81</v>
      </c>
      <c r="BV107" s="132" t="s">
        <v>75</v>
      </c>
      <c r="BW107" s="132" t="s">
        <v>120</v>
      </c>
      <c r="BX107" s="132" t="s">
        <v>5</v>
      </c>
      <c r="CL107" s="132" t="s">
        <v>1</v>
      </c>
      <c r="CM107" s="132" t="s">
        <v>83</v>
      </c>
    </row>
    <row r="108" s="7" customFormat="1" ht="16.5" customHeight="1">
      <c r="A108" s="120" t="s">
        <v>77</v>
      </c>
      <c r="B108" s="121"/>
      <c r="C108" s="122"/>
      <c r="D108" s="123" t="s">
        <v>121</v>
      </c>
      <c r="E108" s="123"/>
      <c r="F108" s="123"/>
      <c r="G108" s="123"/>
      <c r="H108" s="123"/>
      <c r="I108" s="124"/>
      <c r="J108" s="123" t="s">
        <v>122</v>
      </c>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5">
        <f>'VRN - Ostatní rozpočtové ...'!J30</f>
        <v>0</v>
      </c>
      <c r="AH108" s="124"/>
      <c r="AI108" s="124"/>
      <c r="AJ108" s="124"/>
      <c r="AK108" s="124"/>
      <c r="AL108" s="124"/>
      <c r="AM108" s="124"/>
      <c r="AN108" s="125">
        <f>SUM(AG108,AT108)</f>
        <v>0</v>
      </c>
      <c r="AO108" s="124"/>
      <c r="AP108" s="124"/>
      <c r="AQ108" s="126" t="s">
        <v>80</v>
      </c>
      <c r="AR108" s="127"/>
      <c r="AS108" s="143">
        <v>0</v>
      </c>
      <c r="AT108" s="144">
        <f>ROUND(SUM(AV108:AW108),2)</f>
        <v>0</v>
      </c>
      <c r="AU108" s="145">
        <f>'VRN - Ostatní rozpočtové ...'!P120</f>
        <v>0</v>
      </c>
      <c r="AV108" s="144">
        <f>'VRN - Ostatní rozpočtové ...'!J33</f>
        <v>0</v>
      </c>
      <c r="AW108" s="144">
        <f>'VRN - Ostatní rozpočtové ...'!J34</f>
        <v>0</v>
      </c>
      <c r="AX108" s="144">
        <f>'VRN - Ostatní rozpočtové ...'!J35</f>
        <v>0</v>
      </c>
      <c r="AY108" s="144">
        <f>'VRN - Ostatní rozpočtové ...'!J36</f>
        <v>0</v>
      </c>
      <c r="AZ108" s="144">
        <f>'VRN - Ostatní rozpočtové ...'!F33</f>
        <v>0</v>
      </c>
      <c r="BA108" s="144">
        <f>'VRN - Ostatní rozpočtové ...'!F34</f>
        <v>0</v>
      </c>
      <c r="BB108" s="144">
        <f>'VRN - Ostatní rozpočtové ...'!F35</f>
        <v>0</v>
      </c>
      <c r="BC108" s="144">
        <f>'VRN - Ostatní rozpočtové ...'!F36</f>
        <v>0</v>
      </c>
      <c r="BD108" s="146">
        <f>'VRN - Ostatní rozpočtové ...'!F37</f>
        <v>0</v>
      </c>
      <c r="BE108" s="7"/>
      <c r="BT108" s="132" t="s">
        <v>81</v>
      </c>
      <c r="BV108" s="132" t="s">
        <v>75</v>
      </c>
      <c r="BW108" s="132" t="s">
        <v>123</v>
      </c>
      <c r="BX108" s="132" t="s">
        <v>5</v>
      </c>
      <c r="CL108" s="132" t="s">
        <v>1</v>
      </c>
      <c r="CM108" s="132" t="s">
        <v>83</v>
      </c>
    </row>
    <row r="109" s="2" customFormat="1" ht="30" customHeight="1">
      <c r="A109" s="39"/>
      <c r="B109" s="40"/>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c r="AJ109" s="41"/>
      <c r="AK109" s="41"/>
      <c r="AL109" s="41"/>
      <c r="AM109" s="41"/>
      <c r="AN109" s="41"/>
      <c r="AO109" s="41"/>
      <c r="AP109" s="41"/>
      <c r="AQ109" s="41"/>
      <c r="AR109" s="45"/>
      <c r="AS109" s="39"/>
      <c r="AT109" s="39"/>
      <c r="AU109" s="39"/>
      <c r="AV109" s="39"/>
      <c r="AW109" s="39"/>
      <c r="AX109" s="39"/>
      <c r="AY109" s="39"/>
      <c r="AZ109" s="39"/>
      <c r="BA109" s="39"/>
      <c r="BB109" s="39"/>
      <c r="BC109" s="39"/>
      <c r="BD109" s="39"/>
      <c r="BE109" s="39"/>
    </row>
    <row r="110" s="2" customFormat="1" ht="6.96" customHeight="1">
      <c r="A110" s="39"/>
      <c r="B110" s="67"/>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c r="AP110" s="68"/>
      <c r="AQ110" s="68"/>
      <c r="AR110" s="45"/>
      <c r="AS110" s="39"/>
      <c r="AT110" s="39"/>
      <c r="AU110" s="39"/>
      <c r="AV110" s="39"/>
      <c r="AW110" s="39"/>
      <c r="AX110" s="39"/>
      <c r="AY110" s="39"/>
      <c r="AZ110" s="39"/>
      <c r="BA110" s="39"/>
      <c r="BB110" s="39"/>
      <c r="BC110" s="39"/>
      <c r="BD110" s="39"/>
      <c r="BE110" s="39"/>
    </row>
  </sheetData>
  <sheetProtection sheet="1" formatColumns="0" formatRows="0" objects="1" scenarios="1" spinCount="100000" saltValue="yBBxeGy5komHv0ICucwm+7pywKDQIddAmpHwbDZFSJFUQ3/I9tFuqyolSYCc35PXU/ma5wqarHsZkmbYIoFeiA==" hashValue="uRO4YtS2nczmNX14lZx4tv/2amEFJSf2FcmNk0XPYeqM4SVzFUNEO2StazsChqM/4Fu+xobH6BLvgQ9bpQ3BiQ==" algorithmName="SHA-512" password="CC35"/>
  <mergeCells count="94">
    <mergeCell ref="C92:G92"/>
    <mergeCell ref="D95:H95"/>
    <mergeCell ref="D100:H100"/>
    <mergeCell ref="D101:H101"/>
    <mergeCell ref="D97:H97"/>
    <mergeCell ref="D98:H98"/>
    <mergeCell ref="D103:H103"/>
    <mergeCell ref="D104:H104"/>
    <mergeCell ref="D102:H102"/>
    <mergeCell ref="D96:H96"/>
    <mergeCell ref="E99:I99"/>
    <mergeCell ref="I92:AF92"/>
    <mergeCell ref="J101:AF101"/>
    <mergeCell ref="J102:AF102"/>
    <mergeCell ref="J103:AF103"/>
    <mergeCell ref="J100:AF100"/>
    <mergeCell ref="J98:AF98"/>
    <mergeCell ref="J97:AF97"/>
    <mergeCell ref="J104:AF104"/>
    <mergeCell ref="J96:AF96"/>
    <mergeCell ref="J95:AF95"/>
    <mergeCell ref="K99:AF99"/>
    <mergeCell ref="L85:AO85"/>
    <mergeCell ref="D105:H105"/>
    <mergeCell ref="J105:AF105"/>
    <mergeCell ref="D106:H106"/>
    <mergeCell ref="J106:AF106"/>
    <mergeCell ref="D107:H107"/>
    <mergeCell ref="J107:AF107"/>
    <mergeCell ref="D108:H108"/>
    <mergeCell ref="J108:AF108"/>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101:AM101"/>
    <mergeCell ref="AG92:AM92"/>
    <mergeCell ref="AG100:AM100"/>
    <mergeCell ref="AG97:AM97"/>
    <mergeCell ref="AG95:AM95"/>
    <mergeCell ref="AG104:AM104"/>
    <mergeCell ref="AG98:AM98"/>
    <mergeCell ref="AG99:AM99"/>
    <mergeCell ref="AG96:AM96"/>
    <mergeCell ref="AM87:AN87"/>
    <mergeCell ref="AM89:AP89"/>
    <mergeCell ref="AM90:AP90"/>
    <mergeCell ref="AN99:AP99"/>
    <mergeCell ref="AN104:AP104"/>
    <mergeCell ref="AN97:AP97"/>
    <mergeCell ref="AN103:AP103"/>
    <mergeCell ref="AN102:AP102"/>
    <mergeCell ref="AN96:AP96"/>
    <mergeCell ref="AN98:AP98"/>
    <mergeCell ref="AN101:AP101"/>
    <mergeCell ref="AN95:AP95"/>
    <mergeCell ref="AN100:AP100"/>
    <mergeCell ref="AN92:AP92"/>
    <mergeCell ref="AS89:AT91"/>
    <mergeCell ref="AN105:AP105"/>
    <mergeCell ref="AG105:AM105"/>
    <mergeCell ref="AN106:AP106"/>
    <mergeCell ref="AG106:AM106"/>
    <mergeCell ref="AN107:AP107"/>
    <mergeCell ref="AG107:AM107"/>
    <mergeCell ref="AN108:AP108"/>
    <mergeCell ref="AG108:AM108"/>
    <mergeCell ref="AN94:AP94"/>
  </mergeCells>
  <hyperlinks>
    <hyperlink ref="A95" location="'2021.1 Psychiatrie - Klim...'!C2" display="/"/>
    <hyperlink ref="A96" location="'2021.2 Psychiatrie - Rozv...'!C2" display="/"/>
    <hyperlink ref="A97" location="'2021.3 Psychiatrie - Výmě...'!C2" display="/"/>
    <hyperlink ref="A99" location="'EK-124-2016 - Rekonstrukc...'!C2" display="/"/>
    <hyperlink ref="A100" location="'SO01 - Příprava území-HTÚ...'!C2" display="/"/>
    <hyperlink ref="A101" location="'SO02 - Hrací plocha (skla...'!C2" display="/"/>
    <hyperlink ref="A102" location="'SO03 - Altán'!C2" display="/"/>
    <hyperlink ref="A103" location="'SO04 - Drenážní systém'!C2" display="/"/>
    <hyperlink ref="A104" location="'SO05 - Venkovní areálové ...'!C2" display="/"/>
    <hyperlink ref="A105" location="'SO06 - Zpevněné plochy'!C2" display="/"/>
    <hyperlink ref="A106" location="'SO07 - Sadové úpravy'!C2" display="/"/>
    <hyperlink ref="A107" location="'SO08 - Oplocení'!C2" display="/"/>
    <hyperlink ref="A108" location="'VRN - Ostatní rozpočtové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1734</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ROUND(J124,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ROUND((SUM(BE124:BE237)),  2)</f>
        <v>0</v>
      </c>
      <c r="G33" s="39"/>
      <c r="H33" s="39"/>
      <c r="I33" s="165">
        <v>0.20999999999999999</v>
      </c>
      <c r="J33" s="164">
        <f>ROUND(((SUM(BE124:BE237))*I33),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ROUND((SUM(BF124:BF237)),  2)</f>
        <v>0</v>
      </c>
      <c r="G34" s="39"/>
      <c r="H34" s="39"/>
      <c r="I34" s="165">
        <v>0.14999999999999999</v>
      </c>
      <c r="J34" s="164">
        <f>ROUND(((SUM(BF124:BF237))*I34),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ROUND((SUM(BG124:BG237)),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ROUND((SUM(BH124:BH237)),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ROUND((SUM(BI124:BI237)),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SO05 - Venkovní areálové ...</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J125</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J126</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1735</v>
      </c>
      <c r="E99" s="257"/>
      <c r="F99" s="257"/>
      <c r="G99" s="257"/>
      <c r="H99" s="257"/>
      <c r="I99" s="257"/>
      <c r="J99" s="258">
        <f>J168</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1736</v>
      </c>
      <c r="E100" s="257"/>
      <c r="F100" s="257"/>
      <c r="G100" s="257"/>
      <c r="H100" s="257"/>
      <c r="I100" s="257"/>
      <c r="J100" s="258">
        <f>J175</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878</v>
      </c>
      <c r="E101" s="257"/>
      <c r="F101" s="257"/>
      <c r="G101" s="257"/>
      <c r="H101" s="257"/>
      <c r="I101" s="257"/>
      <c r="J101" s="258">
        <f>J216</f>
        <v>0</v>
      </c>
      <c r="K101" s="134"/>
      <c r="L101" s="259"/>
      <c r="S101" s="12"/>
      <c r="T101" s="12"/>
      <c r="U101" s="12"/>
      <c r="V101" s="12"/>
      <c r="W101" s="12"/>
      <c r="X101" s="12"/>
      <c r="Y101" s="12"/>
      <c r="Z101" s="12"/>
      <c r="AA101" s="12"/>
      <c r="AB101" s="12"/>
      <c r="AC101" s="12"/>
      <c r="AD101" s="12"/>
      <c r="AE101" s="12"/>
    </row>
    <row r="102" s="9" customFormat="1" ht="24.96" customHeight="1">
      <c r="A102" s="9"/>
      <c r="B102" s="189"/>
      <c r="C102" s="190"/>
      <c r="D102" s="191" t="s">
        <v>273</v>
      </c>
      <c r="E102" s="192"/>
      <c r="F102" s="192"/>
      <c r="G102" s="192"/>
      <c r="H102" s="192"/>
      <c r="I102" s="192"/>
      <c r="J102" s="193">
        <f>J219</f>
        <v>0</v>
      </c>
      <c r="K102" s="190"/>
      <c r="L102" s="194"/>
      <c r="S102" s="9"/>
      <c r="T102" s="9"/>
      <c r="U102" s="9"/>
      <c r="V102" s="9"/>
      <c r="W102" s="9"/>
      <c r="X102" s="9"/>
      <c r="Y102" s="9"/>
      <c r="Z102" s="9"/>
      <c r="AA102" s="9"/>
      <c r="AB102" s="9"/>
      <c r="AC102" s="9"/>
      <c r="AD102" s="9"/>
      <c r="AE102" s="9"/>
    </row>
    <row r="103" s="12" customFormat="1" ht="19.92" customHeight="1">
      <c r="A103" s="12"/>
      <c r="B103" s="255"/>
      <c r="C103" s="134"/>
      <c r="D103" s="256" t="s">
        <v>1737</v>
      </c>
      <c r="E103" s="257"/>
      <c r="F103" s="257"/>
      <c r="G103" s="257"/>
      <c r="H103" s="257"/>
      <c r="I103" s="257"/>
      <c r="J103" s="258">
        <f>J220</f>
        <v>0</v>
      </c>
      <c r="K103" s="134"/>
      <c r="L103" s="259"/>
      <c r="S103" s="12"/>
      <c r="T103" s="12"/>
      <c r="U103" s="12"/>
      <c r="V103" s="12"/>
      <c r="W103" s="12"/>
      <c r="X103" s="12"/>
      <c r="Y103" s="12"/>
      <c r="Z103" s="12"/>
      <c r="AA103" s="12"/>
      <c r="AB103" s="12"/>
      <c r="AC103" s="12"/>
      <c r="AD103" s="12"/>
      <c r="AE103" s="12"/>
    </row>
    <row r="104" s="12" customFormat="1" ht="19.92" customHeight="1">
      <c r="A104" s="12"/>
      <c r="B104" s="255"/>
      <c r="C104" s="134"/>
      <c r="D104" s="256" t="s">
        <v>1738</v>
      </c>
      <c r="E104" s="257"/>
      <c r="F104" s="257"/>
      <c r="G104" s="257"/>
      <c r="H104" s="257"/>
      <c r="I104" s="257"/>
      <c r="J104" s="258">
        <f>J233</f>
        <v>0</v>
      </c>
      <c r="K104" s="134"/>
      <c r="L104" s="259"/>
      <c r="S104" s="12"/>
      <c r="T104" s="12"/>
      <c r="U104" s="12"/>
      <c r="V104" s="12"/>
      <c r="W104" s="12"/>
      <c r="X104" s="12"/>
      <c r="Y104" s="12"/>
      <c r="Z104" s="12"/>
      <c r="AA104" s="12"/>
      <c r="AB104" s="12"/>
      <c r="AC104" s="12"/>
      <c r="AD104" s="12"/>
      <c r="AE104" s="12"/>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137</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6.25" customHeight="1">
      <c r="A114" s="39"/>
      <c r="B114" s="40"/>
      <c r="C114" s="41"/>
      <c r="D114" s="41"/>
      <c r="E114" s="184" t="str">
        <f>E7</f>
        <v>Zvýšení kvaity psychiatrické péče- rekonstrukce pavilonu psychiatrie, KZ MN UL</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125</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SO05 - Venkovní areálové ...</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 xml:space="preserve"> </v>
      </c>
      <c r="G118" s="41"/>
      <c r="H118" s="41"/>
      <c r="I118" s="33" t="s">
        <v>22</v>
      </c>
      <c r="J118" s="80" t="str">
        <f>IF(J12="","",J12)</f>
        <v>3. 5. 2021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24</v>
      </c>
      <c r="D120" s="41"/>
      <c r="E120" s="41"/>
      <c r="F120" s="28" t="str">
        <f>E15</f>
        <v xml:space="preserve"> </v>
      </c>
      <c r="G120" s="41"/>
      <c r="H120" s="41"/>
      <c r="I120" s="33" t="s">
        <v>29</v>
      </c>
      <c r="J120" s="37" t="str">
        <f>E21</f>
        <v xml:space="preserve"> </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27</v>
      </c>
      <c r="D121" s="41"/>
      <c r="E121" s="41"/>
      <c r="F121" s="28" t="str">
        <f>IF(E18="","",E18)</f>
        <v>Vyplň údaj</v>
      </c>
      <c r="G121" s="41"/>
      <c r="H121" s="41"/>
      <c r="I121" s="33" t="s">
        <v>31</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0" customFormat="1" ht="29.28" customHeight="1">
      <c r="A123" s="195"/>
      <c r="B123" s="196"/>
      <c r="C123" s="197" t="s">
        <v>138</v>
      </c>
      <c r="D123" s="198" t="s">
        <v>58</v>
      </c>
      <c r="E123" s="198" t="s">
        <v>54</v>
      </c>
      <c r="F123" s="198" t="s">
        <v>55</v>
      </c>
      <c r="G123" s="198" t="s">
        <v>139</v>
      </c>
      <c r="H123" s="198" t="s">
        <v>140</v>
      </c>
      <c r="I123" s="198" t="s">
        <v>141</v>
      </c>
      <c r="J123" s="199" t="s">
        <v>129</v>
      </c>
      <c r="K123" s="200" t="s">
        <v>142</v>
      </c>
      <c r="L123" s="201"/>
      <c r="M123" s="101" t="s">
        <v>1</v>
      </c>
      <c r="N123" s="102" t="s">
        <v>37</v>
      </c>
      <c r="O123" s="102" t="s">
        <v>143</v>
      </c>
      <c r="P123" s="102" t="s">
        <v>144</v>
      </c>
      <c r="Q123" s="102" t="s">
        <v>145</v>
      </c>
      <c r="R123" s="102" t="s">
        <v>146</v>
      </c>
      <c r="S123" s="102" t="s">
        <v>147</v>
      </c>
      <c r="T123" s="103" t="s">
        <v>148</v>
      </c>
      <c r="U123" s="195"/>
      <c r="V123" s="195"/>
      <c r="W123" s="195"/>
      <c r="X123" s="195"/>
      <c r="Y123" s="195"/>
      <c r="Z123" s="195"/>
      <c r="AA123" s="195"/>
      <c r="AB123" s="195"/>
      <c r="AC123" s="195"/>
      <c r="AD123" s="195"/>
      <c r="AE123" s="195"/>
    </row>
    <row r="124" s="2" customFormat="1" ht="22.8" customHeight="1">
      <c r="A124" s="39"/>
      <c r="B124" s="40"/>
      <c r="C124" s="108" t="s">
        <v>149</v>
      </c>
      <c r="D124" s="41"/>
      <c r="E124" s="41"/>
      <c r="F124" s="41"/>
      <c r="G124" s="41"/>
      <c r="H124" s="41"/>
      <c r="I124" s="41"/>
      <c r="J124" s="202">
        <f>BK124</f>
        <v>0</v>
      </c>
      <c r="K124" s="41"/>
      <c r="L124" s="45"/>
      <c r="M124" s="104"/>
      <c r="N124" s="203"/>
      <c r="O124" s="105"/>
      <c r="P124" s="204">
        <f>P125+P219</f>
        <v>0</v>
      </c>
      <c r="Q124" s="105"/>
      <c r="R124" s="204">
        <f>R125+R219</f>
        <v>0</v>
      </c>
      <c r="S124" s="105"/>
      <c r="T124" s="205">
        <f>T125+T219</f>
        <v>0</v>
      </c>
      <c r="U124" s="39"/>
      <c r="V124" s="39"/>
      <c r="W124" s="39"/>
      <c r="X124" s="39"/>
      <c r="Y124" s="39"/>
      <c r="Z124" s="39"/>
      <c r="AA124" s="39"/>
      <c r="AB124" s="39"/>
      <c r="AC124" s="39"/>
      <c r="AD124" s="39"/>
      <c r="AE124" s="39"/>
      <c r="AT124" s="18" t="s">
        <v>72</v>
      </c>
      <c r="AU124" s="18" t="s">
        <v>131</v>
      </c>
      <c r="BK124" s="206">
        <f>BK125+BK219</f>
        <v>0</v>
      </c>
    </row>
    <row r="125" s="11" customFormat="1" ht="25.92" customHeight="1">
      <c r="A125" s="11"/>
      <c r="B125" s="207"/>
      <c r="C125" s="208"/>
      <c r="D125" s="209" t="s">
        <v>72</v>
      </c>
      <c r="E125" s="210" t="s">
        <v>890</v>
      </c>
      <c r="F125" s="210" t="s">
        <v>891</v>
      </c>
      <c r="G125" s="208"/>
      <c r="H125" s="208"/>
      <c r="I125" s="211"/>
      <c r="J125" s="212">
        <f>BK125</f>
        <v>0</v>
      </c>
      <c r="K125" s="208"/>
      <c r="L125" s="213"/>
      <c r="M125" s="214"/>
      <c r="N125" s="215"/>
      <c r="O125" s="215"/>
      <c r="P125" s="216">
        <f>P126+P168+P175+P216</f>
        <v>0</v>
      </c>
      <c r="Q125" s="215"/>
      <c r="R125" s="216">
        <f>R126+R168+R175+R216</f>
        <v>0</v>
      </c>
      <c r="S125" s="215"/>
      <c r="T125" s="217">
        <f>T126+T168+T175+T216</f>
        <v>0</v>
      </c>
      <c r="U125" s="11"/>
      <c r="V125" s="11"/>
      <c r="W125" s="11"/>
      <c r="X125" s="11"/>
      <c r="Y125" s="11"/>
      <c r="Z125" s="11"/>
      <c r="AA125" s="11"/>
      <c r="AB125" s="11"/>
      <c r="AC125" s="11"/>
      <c r="AD125" s="11"/>
      <c r="AE125" s="11"/>
      <c r="AR125" s="218" t="s">
        <v>81</v>
      </c>
      <c r="AT125" s="219" t="s">
        <v>72</v>
      </c>
      <c r="AU125" s="219" t="s">
        <v>73</v>
      </c>
      <c r="AY125" s="218" t="s">
        <v>152</v>
      </c>
      <c r="BK125" s="220">
        <f>BK126+BK168+BK175+BK216</f>
        <v>0</v>
      </c>
    </row>
    <row r="126" s="11" customFormat="1" ht="22.8" customHeight="1">
      <c r="A126" s="11"/>
      <c r="B126" s="207"/>
      <c r="C126" s="208"/>
      <c r="D126" s="209" t="s">
        <v>72</v>
      </c>
      <c r="E126" s="260" t="s">
        <v>81</v>
      </c>
      <c r="F126" s="260" t="s">
        <v>1173</v>
      </c>
      <c r="G126" s="208"/>
      <c r="H126" s="208"/>
      <c r="I126" s="211"/>
      <c r="J126" s="261">
        <f>BK126</f>
        <v>0</v>
      </c>
      <c r="K126" s="208"/>
      <c r="L126" s="213"/>
      <c r="M126" s="214"/>
      <c r="N126" s="215"/>
      <c r="O126" s="215"/>
      <c r="P126" s="216">
        <f>SUM(P127:P167)</f>
        <v>0</v>
      </c>
      <c r="Q126" s="215"/>
      <c r="R126" s="216">
        <f>SUM(R127:R167)</f>
        <v>0</v>
      </c>
      <c r="S126" s="215"/>
      <c r="T126" s="217">
        <f>SUM(T127:T167)</f>
        <v>0</v>
      </c>
      <c r="U126" s="11"/>
      <c r="V126" s="11"/>
      <c r="W126" s="11"/>
      <c r="X126" s="11"/>
      <c r="Y126" s="11"/>
      <c r="Z126" s="11"/>
      <c r="AA126" s="11"/>
      <c r="AB126" s="11"/>
      <c r="AC126" s="11"/>
      <c r="AD126" s="11"/>
      <c r="AE126" s="11"/>
      <c r="AR126" s="218" t="s">
        <v>81</v>
      </c>
      <c r="AT126" s="219" t="s">
        <v>72</v>
      </c>
      <c r="AU126" s="219" t="s">
        <v>81</v>
      </c>
      <c r="AY126" s="218" t="s">
        <v>152</v>
      </c>
      <c r="BK126" s="220">
        <f>SUM(BK127:BK167)</f>
        <v>0</v>
      </c>
    </row>
    <row r="127" s="2" customFormat="1" ht="21.75" customHeight="1">
      <c r="A127" s="39"/>
      <c r="B127" s="40"/>
      <c r="C127" s="221" t="s">
        <v>81</v>
      </c>
      <c r="D127" s="221" t="s">
        <v>153</v>
      </c>
      <c r="E127" s="222" t="s">
        <v>1739</v>
      </c>
      <c r="F127" s="223" t="s">
        <v>1740</v>
      </c>
      <c r="G127" s="224" t="s">
        <v>700</v>
      </c>
      <c r="H127" s="225">
        <v>10.44</v>
      </c>
      <c r="I127" s="226"/>
      <c r="J127" s="227">
        <f>ROUND(I127*H127,2)</f>
        <v>0</v>
      </c>
      <c r="K127" s="228"/>
      <c r="L127" s="45"/>
      <c r="M127" s="229" t="s">
        <v>1</v>
      </c>
      <c r="N127" s="230" t="s">
        <v>38</v>
      </c>
      <c r="O127" s="92"/>
      <c r="P127" s="231">
        <f>O127*H127</f>
        <v>0</v>
      </c>
      <c r="Q127" s="231">
        <v>0</v>
      </c>
      <c r="R127" s="231">
        <f>Q127*H127</f>
        <v>0</v>
      </c>
      <c r="S127" s="231">
        <v>0</v>
      </c>
      <c r="T127" s="232">
        <f>S127*H127</f>
        <v>0</v>
      </c>
      <c r="U127" s="39"/>
      <c r="V127" s="39"/>
      <c r="W127" s="39"/>
      <c r="X127" s="39"/>
      <c r="Y127" s="39"/>
      <c r="Z127" s="39"/>
      <c r="AA127" s="39"/>
      <c r="AB127" s="39"/>
      <c r="AC127" s="39"/>
      <c r="AD127" s="39"/>
      <c r="AE127" s="39"/>
      <c r="AR127" s="233" t="s">
        <v>169</v>
      </c>
      <c r="AT127" s="233" t="s">
        <v>153</v>
      </c>
      <c r="AU127" s="233" t="s">
        <v>83</v>
      </c>
      <c r="AY127" s="18" t="s">
        <v>152</v>
      </c>
      <c r="BE127" s="234">
        <f>IF(N127="základní",J127,0)</f>
        <v>0</v>
      </c>
      <c r="BF127" s="234">
        <f>IF(N127="snížená",J127,0)</f>
        <v>0</v>
      </c>
      <c r="BG127" s="234">
        <f>IF(N127="zákl. přenesená",J127,0)</f>
        <v>0</v>
      </c>
      <c r="BH127" s="234">
        <f>IF(N127="sníž. přenesená",J127,0)</f>
        <v>0</v>
      </c>
      <c r="BI127" s="234">
        <f>IF(N127="nulová",J127,0)</f>
        <v>0</v>
      </c>
      <c r="BJ127" s="18" t="s">
        <v>81</v>
      </c>
      <c r="BK127" s="234">
        <f>ROUND(I127*H127,2)</f>
        <v>0</v>
      </c>
      <c r="BL127" s="18" t="s">
        <v>169</v>
      </c>
      <c r="BM127" s="233" t="s">
        <v>1741</v>
      </c>
    </row>
    <row r="128" s="2" customFormat="1">
      <c r="A128" s="39"/>
      <c r="B128" s="40"/>
      <c r="C128" s="41"/>
      <c r="D128" s="235" t="s">
        <v>159</v>
      </c>
      <c r="E128" s="41"/>
      <c r="F128" s="236" t="s">
        <v>1742</v>
      </c>
      <c r="G128" s="41"/>
      <c r="H128" s="41"/>
      <c r="I128" s="237"/>
      <c r="J128" s="41"/>
      <c r="K128" s="41"/>
      <c r="L128" s="45"/>
      <c r="M128" s="238"/>
      <c r="N128" s="239"/>
      <c r="O128" s="92"/>
      <c r="P128" s="92"/>
      <c r="Q128" s="92"/>
      <c r="R128" s="92"/>
      <c r="S128" s="92"/>
      <c r="T128" s="93"/>
      <c r="U128" s="39"/>
      <c r="V128" s="39"/>
      <c r="W128" s="39"/>
      <c r="X128" s="39"/>
      <c r="Y128" s="39"/>
      <c r="Z128" s="39"/>
      <c r="AA128" s="39"/>
      <c r="AB128" s="39"/>
      <c r="AC128" s="39"/>
      <c r="AD128" s="39"/>
      <c r="AE128" s="39"/>
      <c r="AT128" s="18" t="s">
        <v>159</v>
      </c>
      <c r="AU128" s="18" t="s">
        <v>83</v>
      </c>
    </row>
    <row r="129" s="16" customFormat="1">
      <c r="A129" s="16"/>
      <c r="B129" s="299"/>
      <c r="C129" s="300"/>
      <c r="D129" s="235" t="s">
        <v>897</v>
      </c>
      <c r="E129" s="301" t="s">
        <v>1</v>
      </c>
      <c r="F129" s="302" t="s">
        <v>1743</v>
      </c>
      <c r="G129" s="300"/>
      <c r="H129" s="301" t="s">
        <v>1</v>
      </c>
      <c r="I129" s="303"/>
      <c r="J129" s="300"/>
      <c r="K129" s="300"/>
      <c r="L129" s="304"/>
      <c r="M129" s="305"/>
      <c r="N129" s="306"/>
      <c r="O129" s="306"/>
      <c r="P129" s="306"/>
      <c r="Q129" s="306"/>
      <c r="R129" s="306"/>
      <c r="S129" s="306"/>
      <c r="T129" s="307"/>
      <c r="U129" s="16"/>
      <c r="V129" s="16"/>
      <c r="W129" s="16"/>
      <c r="X129" s="16"/>
      <c r="Y129" s="16"/>
      <c r="Z129" s="16"/>
      <c r="AA129" s="16"/>
      <c r="AB129" s="16"/>
      <c r="AC129" s="16"/>
      <c r="AD129" s="16"/>
      <c r="AE129" s="16"/>
      <c r="AT129" s="308" t="s">
        <v>897</v>
      </c>
      <c r="AU129" s="308" t="s">
        <v>83</v>
      </c>
      <c r="AV129" s="16" t="s">
        <v>81</v>
      </c>
      <c r="AW129" s="16" t="s">
        <v>30</v>
      </c>
      <c r="AX129" s="16" t="s">
        <v>73</v>
      </c>
      <c r="AY129" s="308" t="s">
        <v>152</v>
      </c>
    </row>
    <row r="130" s="14" customFormat="1">
      <c r="A130" s="14"/>
      <c r="B130" s="276"/>
      <c r="C130" s="277"/>
      <c r="D130" s="235" t="s">
        <v>897</v>
      </c>
      <c r="E130" s="278" t="s">
        <v>1</v>
      </c>
      <c r="F130" s="279" t="s">
        <v>1744</v>
      </c>
      <c r="G130" s="277"/>
      <c r="H130" s="280">
        <v>4.9880000000000004</v>
      </c>
      <c r="I130" s="281"/>
      <c r="J130" s="277"/>
      <c r="K130" s="277"/>
      <c r="L130" s="282"/>
      <c r="M130" s="283"/>
      <c r="N130" s="284"/>
      <c r="O130" s="284"/>
      <c r="P130" s="284"/>
      <c r="Q130" s="284"/>
      <c r="R130" s="284"/>
      <c r="S130" s="284"/>
      <c r="T130" s="285"/>
      <c r="U130" s="14"/>
      <c r="V130" s="14"/>
      <c r="W130" s="14"/>
      <c r="X130" s="14"/>
      <c r="Y130" s="14"/>
      <c r="Z130" s="14"/>
      <c r="AA130" s="14"/>
      <c r="AB130" s="14"/>
      <c r="AC130" s="14"/>
      <c r="AD130" s="14"/>
      <c r="AE130" s="14"/>
      <c r="AT130" s="286" t="s">
        <v>897</v>
      </c>
      <c r="AU130" s="286" t="s">
        <v>83</v>
      </c>
      <c r="AV130" s="14" t="s">
        <v>83</v>
      </c>
      <c r="AW130" s="14" t="s">
        <v>30</v>
      </c>
      <c r="AX130" s="14" t="s">
        <v>73</v>
      </c>
      <c r="AY130" s="286" t="s">
        <v>152</v>
      </c>
    </row>
    <row r="131" s="14" customFormat="1">
      <c r="A131" s="14"/>
      <c r="B131" s="276"/>
      <c r="C131" s="277"/>
      <c r="D131" s="235" t="s">
        <v>897</v>
      </c>
      <c r="E131" s="278" t="s">
        <v>1</v>
      </c>
      <c r="F131" s="279" t="s">
        <v>1745</v>
      </c>
      <c r="G131" s="277"/>
      <c r="H131" s="280">
        <v>5.452</v>
      </c>
      <c r="I131" s="281"/>
      <c r="J131" s="277"/>
      <c r="K131" s="277"/>
      <c r="L131" s="282"/>
      <c r="M131" s="283"/>
      <c r="N131" s="284"/>
      <c r="O131" s="284"/>
      <c r="P131" s="284"/>
      <c r="Q131" s="284"/>
      <c r="R131" s="284"/>
      <c r="S131" s="284"/>
      <c r="T131" s="285"/>
      <c r="U131" s="14"/>
      <c r="V131" s="14"/>
      <c r="W131" s="14"/>
      <c r="X131" s="14"/>
      <c r="Y131" s="14"/>
      <c r="Z131" s="14"/>
      <c r="AA131" s="14"/>
      <c r="AB131" s="14"/>
      <c r="AC131" s="14"/>
      <c r="AD131" s="14"/>
      <c r="AE131" s="14"/>
      <c r="AT131" s="286" t="s">
        <v>897</v>
      </c>
      <c r="AU131" s="286" t="s">
        <v>83</v>
      </c>
      <c r="AV131" s="14" t="s">
        <v>83</v>
      </c>
      <c r="AW131" s="14" t="s">
        <v>30</v>
      </c>
      <c r="AX131" s="14" t="s">
        <v>73</v>
      </c>
      <c r="AY131" s="286" t="s">
        <v>152</v>
      </c>
    </row>
    <row r="132" s="15" customFormat="1">
      <c r="A132" s="15"/>
      <c r="B132" s="287"/>
      <c r="C132" s="288"/>
      <c r="D132" s="235" t="s">
        <v>897</v>
      </c>
      <c r="E132" s="289" t="s">
        <v>1</v>
      </c>
      <c r="F132" s="290" t="s">
        <v>899</v>
      </c>
      <c r="G132" s="288"/>
      <c r="H132" s="291">
        <v>10.440000000000001</v>
      </c>
      <c r="I132" s="292"/>
      <c r="J132" s="288"/>
      <c r="K132" s="288"/>
      <c r="L132" s="293"/>
      <c r="M132" s="294"/>
      <c r="N132" s="295"/>
      <c r="O132" s="295"/>
      <c r="P132" s="295"/>
      <c r="Q132" s="295"/>
      <c r="R132" s="295"/>
      <c r="S132" s="295"/>
      <c r="T132" s="296"/>
      <c r="U132" s="15"/>
      <c r="V132" s="15"/>
      <c r="W132" s="15"/>
      <c r="X132" s="15"/>
      <c r="Y132" s="15"/>
      <c r="Z132" s="15"/>
      <c r="AA132" s="15"/>
      <c r="AB132" s="15"/>
      <c r="AC132" s="15"/>
      <c r="AD132" s="15"/>
      <c r="AE132" s="15"/>
      <c r="AT132" s="297" t="s">
        <v>897</v>
      </c>
      <c r="AU132" s="297" t="s">
        <v>83</v>
      </c>
      <c r="AV132" s="15" t="s">
        <v>169</v>
      </c>
      <c r="AW132" s="15" t="s">
        <v>30</v>
      </c>
      <c r="AX132" s="15" t="s">
        <v>81</v>
      </c>
      <c r="AY132" s="297" t="s">
        <v>152</v>
      </c>
    </row>
    <row r="133" s="2" customFormat="1" ht="21.75" customHeight="1">
      <c r="A133" s="39"/>
      <c r="B133" s="40"/>
      <c r="C133" s="221" t="s">
        <v>83</v>
      </c>
      <c r="D133" s="221" t="s">
        <v>153</v>
      </c>
      <c r="E133" s="222" t="s">
        <v>1746</v>
      </c>
      <c r="F133" s="223" t="s">
        <v>1747</v>
      </c>
      <c r="G133" s="224" t="s">
        <v>700</v>
      </c>
      <c r="H133" s="225">
        <v>10.44</v>
      </c>
      <c r="I133" s="226"/>
      <c r="J133" s="227">
        <f>ROUND(I133*H133,2)</f>
        <v>0</v>
      </c>
      <c r="K133" s="228"/>
      <c r="L133" s="45"/>
      <c r="M133" s="229" t="s">
        <v>1</v>
      </c>
      <c r="N133" s="230" t="s">
        <v>38</v>
      </c>
      <c r="O133" s="92"/>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169</v>
      </c>
      <c r="AT133" s="233" t="s">
        <v>153</v>
      </c>
      <c r="AU133" s="233" t="s">
        <v>83</v>
      </c>
      <c r="AY133" s="18" t="s">
        <v>152</v>
      </c>
      <c r="BE133" s="234">
        <f>IF(N133="základní",J133,0)</f>
        <v>0</v>
      </c>
      <c r="BF133" s="234">
        <f>IF(N133="snížená",J133,0)</f>
        <v>0</v>
      </c>
      <c r="BG133" s="234">
        <f>IF(N133="zákl. přenesená",J133,0)</f>
        <v>0</v>
      </c>
      <c r="BH133" s="234">
        <f>IF(N133="sníž. přenesená",J133,0)</f>
        <v>0</v>
      </c>
      <c r="BI133" s="234">
        <f>IF(N133="nulová",J133,0)</f>
        <v>0</v>
      </c>
      <c r="BJ133" s="18" t="s">
        <v>81</v>
      </c>
      <c r="BK133" s="234">
        <f>ROUND(I133*H133,2)</f>
        <v>0</v>
      </c>
      <c r="BL133" s="18" t="s">
        <v>169</v>
      </c>
      <c r="BM133" s="233" t="s">
        <v>1748</v>
      </c>
    </row>
    <row r="134" s="2" customFormat="1">
      <c r="A134" s="39"/>
      <c r="B134" s="40"/>
      <c r="C134" s="41"/>
      <c r="D134" s="235" t="s">
        <v>159</v>
      </c>
      <c r="E134" s="41"/>
      <c r="F134" s="236" t="s">
        <v>1749</v>
      </c>
      <c r="G134" s="41"/>
      <c r="H134" s="41"/>
      <c r="I134" s="237"/>
      <c r="J134" s="41"/>
      <c r="K134" s="41"/>
      <c r="L134" s="45"/>
      <c r="M134" s="238"/>
      <c r="N134" s="239"/>
      <c r="O134" s="92"/>
      <c r="P134" s="92"/>
      <c r="Q134" s="92"/>
      <c r="R134" s="92"/>
      <c r="S134" s="92"/>
      <c r="T134" s="93"/>
      <c r="U134" s="39"/>
      <c r="V134" s="39"/>
      <c r="W134" s="39"/>
      <c r="X134" s="39"/>
      <c r="Y134" s="39"/>
      <c r="Z134" s="39"/>
      <c r="AA134" s="39"/>
      <c r="AB134" s="39"/>
      <c r="AC134" s="39"/>
      <c r="AD134" s="39"/>
      <c r="AE134" s="39"/>
      <c r="AT134" s="18" t="s">
        <v>159</v>
      </c>
      <c r="AU134" s="18" t="s">
        <v>83</v>
      </c>
    </row>
    <row r="135" s="16" customFormat="1">
      <c r="A135" s="16"/>
      <c r="B135" s="299"/>
      <c r="C135" s="300"/>
      <c r="D135" s="235" t="s">
        <v>897</v>
      </c>
      <c r="E135" s="301" t="s">
        <v>1</v>
      </c>
      <c r="F135" s="302" t="s">
        <v>1743</v>
      </c>
      <c r="G135" s="300"/>
      <c r="H135" s="301" t="s">
        <v>1</v>
      </c>
      <c r="I135" s="303"/>
      <c r="J135" s="300"/>
      <c r="K135" s="300"/>
      <c r="L135" s="304"/>
      <c r="M135" s="305"/>
      <c r="N135" s="306"/>
      <c r="O135" s="306"/>
      <c r="P135" s="306"/>
      <c r="Q135" s="306"/>
      <c r="R135" s="306"/>
      <c r="S135" s="306"/>
      <c r="T135" s="307"/>
      <c r="U135" s="16"/>
      <c r="V135" s="16"/>
      <c r="W135" s="16"/>
      <c r="X135" s="16"/>
      <c r="Y135" s="16"/>
      <c r="Z135" s="16"/>
      <c r="AA135" s="16"/>
      <c r="AB135" s="16"/>
      <c r="AC135" s="16"/>
      <c r="AD135" s="16"/>
      <c r="AE135" s="16"/>
      <c r="AT135" s="308" t="s">
        <v>897</v>
      </c>
      <c r="AU135" s="308" t="s">
        <v>83</v>
      </c>
      <c r="AV135" s="16" t="s">
        <v>81</v>
      </c>
      <c r="AW135" s="16" t="s">
        <v>30</v>
      </c>
      <c r="AX135" s="16" t="s">
        <v>73</v>
      </c>
      <c r="AY135" s="308" t="s">
        <v>152</v>
      </c>
    </row>
    <row r="136" s="14" customFormat="1">
      <c r="A136" s="14"/>
      <c r="B136" s="276"/>
      <c r="C136" s="277"/>
      <c r="D136" s="235" t="s">
        <v>897</v>
      </c>
      <c r="E136" s="278" t="s">
        <v>1</v>
      </c>
      <c r="F136" s="279" t="s">
        <v>1744</v>
      </c>
      <c r="G136" s="277"/>
      <c r="H136" s="280">
        <v>4.9880000000000004</v>
      </c>
      <c r="I136" s="281"/>
      <c r="J136" s="277"/>
      <c r="K136" s="277"/>
      <c r="L136" s="282"/>
      <c r="M136" s="283"/>
      <c r="N136" s="284"/>
      <c r="O136" s="284"/>
      <c r="P136" s="284"/>
      <c r="Q136" s="284"/>
      <c r="R136" s="284"/>
      <c r="S136" s="284"/>
      <c r="T136" s="285"/>
      <c r="U136" s="14"/>
      <c r="V136" s="14"/>
      <c r="W136" s="14"/>
      <c r="X136" s="14"/>
      <c r="Y136" s="14"/>
      <c r="Z136" s="14"/>
      <c r="AA136" s="14"/>
      <c r="AB136" s="14"/>
      <c r="AC136" s="14"/>
      <c r="AD136" s="14"/>
      <c r="AE136" s="14"/>
      <c r="AT136" s="286" t="s">
        <v>897</v>
      </c>
      <c r="AU136" s="286" t="s">
        <v>83</v>
      </c>
      <c r="AV136" s="14" t="s">
        <v>83</v>
      </c>
      <c r="AW136" s="14" t="s">
        <v>30</v>
      </c>
      <c r="AX136" s="14" t="s">
        <v>73</v>
      </c>
      <c r="AY136" s="286" t="s">
        <v>152</v>
      </c>
    </row>
    <row r="137" s="14" customFormat="1">
      <c r="A137" s="14"/>
      <c r="B137" s="276"/>
      <c r="C137" s="277"/>
      <c r="D137" s="235" t="s">
        <v>897</v>
      </c>
      <c r="E137" s="278" t="s">
        <v>1</v>
      </c>
      <c r="F137" s="279" t="s">
        <v>1745</v>
      </c>
      <c r="G137" s="277"/>
      <c r="H137" s="280">
        <v>5.452</v>
      </c>
      <c r="I137" s="281"/>
      <c r="J137" s="277"/>
      <c r="K137" s="277"/>
      <c r="L137" s="282"/>
      <c r="M137" s="283"/>
      <c r="N137" s="284"/>
      <c r="O137" s="284"/>
      <c r="P137" s="284"/>
      <c r="Q137" s="284"/>
      <c r="R137" s="284"/>
      <c r="S137" s="284"/>
      <c r="T137" s="285"/>
      <c r="U137" s="14"/>
      <c r="V137" s="14"/>
      <c r="W137" s="14"/>
      <c r="X137" s="14"/>
      <c r="Y137" s="14"/>
      <c r="Z137" s="14"/>
      <c r="AA137" s="14"/>
      <c r="AB137" s="14"/>
      <c r="AC137" s="14"/>
      <c r="AD137" s="14"/>
      <c r="AE137" s="14"/>
      <c r="AT137" s="286" t="s">
        <v>897</v>
      </c>
      <c r="AU137" s="286" t="s">
        <v>83</v>
      </c>
      <c r="AV137" s="14" t="s">
        <v>83</v>
      </c>
      <c r="AW137" s="14" t="s">
        <v>30</v>
      </c>
      <c r="AX137" s="14" t="s">
        <v>73</v>
      </c>
      <c r="AY137" s="286" t="s">
        <v>152</v>
      </c>
    </row>
    <row r="138" s="15" customFormat="1">
      <c r="A138" s="15"/>
      <c r="B138" s="287"/>
      <c r="C138" s="288"/>
      <c r="D138" s="235" t="s">
        <v>897</v>
      </c>
      <c r="E138" s="289" t="s">
        <v>1</v>
      </c>
      <c r="F138" s="290" t="s">
        <v>899</v>
      </c>
      <c r="G138" s="288"/>
      <c r="H138" s="291">
        <v>10.440000000000001</v>
      </c>
      <c r="I138" s="292"/>
      <c r="J138" s="288"/>
      <c r="K138" s="288"/>
      <c r="L138" s="293"/>
      <c r="M138" s="294"/>
      <c r="N138" s="295"/>
      <c r="O138" s="295"/>
      <c r="P138" s="295"/>
      <c r="Q138" s="295"/>
      <c r="R138" s="295"/>
      <c r="S138" s="295"/>
      <c r="T138" s="296"/>
      <c r="U138" s="15"/>
      <c r="V138" s="15"/>
      <c r="W138" s="15"/>
      <c r="X138" s="15"/>
      <c r="Y138" s="15"/>
      <c r="Z138" s="15"/>
      <c r="AA138" s="15"/>
      <c r="AB138" s="15"/>
      <c r="AC138" s="15"/>
      <c r="AD138" s="15"/>
      <c r="AE138" s="15"/>
      <c r="AT138" s="297" t="s">
        <v>897</v>
      </c>
      <c r="AU138" s="297" t="s">
        <v>83</v>
      </c>
      <c r="AV138" s="15" t="s">
        <v>169</v>
      </c>
      <c r="AW138" s="15" t="s">
        <v>30</v>
      </c>
      <c r="AX138" s="15" t="s">
        <v>81</v>
      </c>
      <c r="AY138" s="297" t="s">
        <v>152</v>
      </c>
    </row>
    <row r="139" s="2" customFormat="1" ht="21.75" customHeight="1">
      <c r="A139" s="39"/>
      <c r="B139" s="40"/>
      <c r="C139" s="221" t="s">
        <v>165</v>
      </c>
      <c r="D139" s="221" t="s">
        <v>153</v>
      </c>
      <c r="E139" s="222" t="s">
        <v>1750</v>
      </c>
      <c r="F139" s="223" t="s">
        <v>1751</v>
      </c>
      <c r="G139" s="224" t="s">
        <v>700</v>
      </c>
      <c r="H139" s="225">
        <v>10.44</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169</v>
      </c>
      <c r="AT139" s="233" t="s">
        <v>153</v>
      </c>
      <c r="AU139" s="233" t="s">
        <v>83</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169</v>
      </c>
      <c r="BM139" s="233" t="s">
        <v>1752</v>
      </c>
    </row>
    <row r="140" s="2" customFormat="1">
      <c r="A140" s="39"/>
      <c r="B140" s="40"/>
      <c r="C140" s="41"/>
      <c r="D140" s="235" t="s">
        <v>159</v>
      </c>
      <c r="E140" s="41"/>
      <c r="F140" s="236" t="s">
        <v>1753</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83</v>
      </c>
    </row>
    <row r="141" s="2" customFormat="1" ht="21.75" customHeight="1">
      <c r="A141" s="39"/>
      <c r="B141" s="40"/>
      <c r="C141" s="221" t="s">
        <v>169</v>
      </c>
      <c r="D141" s="221" t="s">
        <v>153</v>
      </c>
      <c r="E141" s="222" t="s">
        <v>1754</v>
      </c>
      <c r="F141" s="223" t="s">
        <v>1755</v>
      </c>
      <c r="G141" s="224" t="s">
        <v>195</v>
      </c>
      <c r="H141" s="225">
        <v>24.399999999999999</v>
      </c>
      <c r="I141" s="226"/>
      <c r="J141" s="227">
        <f>ROUND(I141*H141,2)</f>
        <v>0</v>
      </c>
      <c r="K141" s="228"/>
      <c r="L141" s="45"/>
      <c r="M141" s="229" t="s">
        <v>1</v>
      </c>
      <c r="N141" s="230" t="s">
        <v>38</v>
      </c>
      <c r="O141" s="92"/>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169</v>
      </c>
      <c r="AT141" s="233" t="s">
        <v>153</v>
      </c>
      <c r="AU141" s="233" t="s">
        <v>83</v>
      </c>
      <c r="AY141" s="18" t="s">
        <v>152</v>
      </c>
      <c r="BE141" s="234">
        <f>IF(N141="základní",J141,0)</f>
        <v>0</v>
      </c>
      <c r="BF141" s="234">
        <f>IF(N141="snížená",J141,0)</f>
        <v>0</v>
      </c>
      <c r="BG141" s="234">
        <f>IF(N141="zákl. přenesená",J141,0)</f>
        <v>0</v>
      </c>
      <c r="BH141" s="234">
        <f>IF(N141="sníž. přenesená",J141,0)</f>
        <v>0</v>
      </c>
      <c r="BI141" s="234">
        <f>IF(N141="nulová",J141,0)</f>
        <v>0</v>
      </c>
      <c r="BJ141" s="18" t="s">
        <v>81</v>
      </c>
      <c r="BK141" s="234">
        <f>ROUND(I141*H141,2)</f>
        <v>0</v>
      </c>
      <c r="BL141" s="18" t="s">
        <v>169</v>
      </c>
      <c r="BM141" s="233" t="s">
        <v>1756</v>
      </c>
    </row>
    <row r="142" s="2" customFormat="1">
      <c r="A142" s="39"/>
      <c r="B142" s="40"/>
      <c r="C142" s="41"/>
      <c r="D142" s="235" t="s">
        <v>159</v>
      </c>
      <c r="E142" s="41"/>
      <c r="F142" s="236" t="s">
        <v>1757</v>
      </c>
      <c r="G142" s="41"/>
      <c r="H142" s="41"/>
      <c r="I142" s="237"/>
      <c r="J142" s="41"/>
      <c r="K142" s="41"/>
      <c r="L142" s="45"/>
      <c r="M142" s="238"/>
      <c r="N142" s="239"/>
      <c r="O142" s="92"/>
      <c r="P142" s="92"/>
      <c r="Q142" s="92"/>
      <c r="R142" s="92"/>
      <c r="S142" s="92"/>
      <c r="T142" s="93"/>
      <c r="U142" s="39"/>
      <c r="V142" s="39"/>
      <c r="W142" s="39"/>
      <c r="X142" s="39"/>
      <c r="Y142" s="39"/>
      <c r="Z142" s="39"/>
      <c r="AA142" s="39"/>
      <c r="AB142" s="39"/>
      <c r="AC142" s="39"/>
      <c r="AD142" s="39"/>
      <c r="AE142" s="39"/>
      <c r="AT142" s="18" t="s">
        <v>159</v>
      </c>
      <c r="AU142" s="18" t="s">
        <v>83</v>
      </c>
    </row>
    <row r="143" s="14" customFormat="1">
      <c r="A143" s="14"/>
      <c r="B143" s="276"/>
      <c r="C143" s="277"/>
      <c r="D143" s="235" t="s">
        <v>897</v>
      </c>
      <c r="E143" s="278" t="s">
        <v>1</v>
      </c>
      <c r="F143" s="279" t="s">
        <v>1758</v>
      </c>
      <c r="G143" s="277"/>
      <c r="H143" s="280">
        <v>24.399999999999999</v>
      </c>
      <c r="I143" s="281"/>
      <c r="J143" s="277"/>
      <c r="K143" s="277"/>
      <c r="L143" s="282"/>
      <c r="M143" s="283"/>
      <c r="N143" s="284"/>
      <c r="O143" s="284"/>
      <c r="P143" s="284"/>
      <c r="Q143" s="284"/>
      <c r="R143" s="284"/>
      <c r="S143" s="284"/>
      <c r="T143" s="285"/>
      <c r="U143" s="14"/>
      <c r="V143" s="14"/>
      <c r="W143" s="14"/>
      <c r="X143" s="14"/>
      <c r="Y143" s="14"/>
      <c r="Z143" s="14"/>
      <c r="AA143" s="14"/>
      <c r="AB143" s="14"/>
      <c r="AC143" s="14"/>
      <c r="AD143" s="14"/>
      <c r="AE143" s="14"/>
      <c r="AT143" s="286" t="s">
        <v>897</v>
      </c>
      <c r="AU143" s="286" t="s">
        <v>83</v>
      </c>
      <c r="AV143" s="14" t="s">
        <v>83</v>
      </c>
      <c r="AW143" s="14" t="s">
        <v>30</v>
      </c>
      <c r="AX143" s="14" t="s">
        <v>73</v>
      </c>
      <c r="AY143" s="286" t="s">
        <v>152</v>
      </c>
    </row>
    <row r="144" s="15" customFormat="1">
      <c r="A144" s="15"/>
      <c r="B144" s="287"/>
      <c r="C144" s="288"/>
      <c r="D144" s="235" t="s">
        <v>897</v>
      </c>
      <c r="E144" s="289" t="s">
        <v>1</v>
      </c>
      <c r="F144" s="290" t="s">
        <v>899</v>
      </c>
      <c r="G144" s="288"/>
      <c r="H144" s="291">
        <v>24.399999999999999</v>
      </c>
      <c r="I144" s="292"/>
      <c r="J144" s="288"/>
      <c r="K144" s="288"/>
      <c r="L144" s="293"/>
      <c r="M144" s="294"/>
      <c r="N144" s="295"/>
      <c r="O144" s="295"/>
      <c r="P144" s="295"/>
      <c r="Q144" s="295"/>
      <c r="R144" s="295"/>
      <c r="S144" s="295"/>
      <c r="T144" s="296"/>
      <c r="U144" s="15"/>
      <c r="V144" s="15"/>
      <c r="W144" s="15"/>
      <c r="X144" s="15"/>
      <c r="Y144" s="15"/>
      <c r="Z144" s="15"/>
      <c r="AA144" s="15"/>
      <c r="AB144" s="15"/>
      <c r="AC144" s="15"/>
      <c r="AD144" s="15"/>
      <c r="AE144" s="15"/>
      <c r="AT144" s="297" t="s">
        <v>897</v>
      </c>
      <c r="AU144" s="297" t="s">
        <v>83</v>
      </c>
      <c r="AV144" s="15" t="s">
        <v>169</v>
      </c>
      <c r="AW144" s="15" t="s">
        <v>30</v>
      </c>
      <c r="AX144" s="15" t="s">
        <v>81</v>
      </c>
      <c r="AY144" s="297" t="s">
        <v>152</v>
      </c>
    </row>
    <row r="145" s="2" customFormat="1" ht="21.75" customHeight="1">
      <c r="A145" s="39"/>
      <c r="B145" s="40"/>
      <c r="C145" s="221" t="s">
        <v>173</v>
      </c>
      <c r="D145" s="221" t="s">
        <v>153</v>
      </c>
      <c r="E145" s="222" t="s">
        <v>1759</v>
      </c>
      <c r="F145" s="223" t="s">
        <v>1760</v>
      </c>
      <c r="G145" s="224" t="s">
        <v>195</v>
      </c>
      <c r="H145" s="225">
        <v>24.399999999999999</v>
      </c>
      <c r="I145" s="226"/>
      <c r="J145" s="227">
        <f>ROUND(I145*H145,2)</f>
        <v>0</v>
      </c>
      <c r="K145" s="228"/>
      <c r="L145" s="45"/>
      <c r="M145" s="229" t="s">
        <v>1</v>
      </c>
      <c r="N145" s="230" t="s">
        <v>38</v>
      </c>
      <c r="O145" s="92"/>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169</v>
      </c>
      <c r="AT145" s="233" t="s">
        <v>153</v>
      </c>
      <c r="AU145" s="233" t="s">
        <v>83</v>
      </c>
      <c r="AY145" s="18" t="s">
        <v>152</v>
      </c>
      <c r="BE145" s="234">
        <f>IF(N145="základní",J145,0)</f>
        <v>0</v>
      </c>
      <c r="BF145" s="234">
        <f>IF(N145="snížená",J145,0)</f>
        <v>0</v>
      </c>
      <c r="BG145" s="234">
        <f>IF(N145="zákl. přenesená",J145,0)</f>
        <v>0</v>
      </c>
      <c r="BH145" s="234">
        <f>IF(N145="sníž. přenesená",J145,0)</f>
        <v>0</v>
      </c>
      <c r="BI145" s="234">
        <f>IF(N145="nulová",J145,0)</f>
        <v>0</v>
      </c>
      <c r="BJ145" s="18" t="s">
        <v>81</v>
      </c>
      <c r="BK145" s="234">
        <f>ROUND(I145*H145,2)</f>
        <v>0</v>
      </c>
      <c r="BL145" s="18" t="s">
        <v>169</v>
      </c>
      <c r="BM145" s="233" t="s">
        <v>1761</v>
      </c>
    </row>
    <row r="146" s="2" customFormat="1">
      <c r="A146" s="39"/>
      <c r="B146" s="40"/>
      <c r="C146" s="41"/>
      <c r="D146" s="235" t="s">
        <v>159</v>
      </c>
      <c r="E146" s="41"/>
      <c r="F146" s="236" t="s">
        <v>1762</v>
      </c>
      <c r="G146" s="41"/>
      <c r="H146" s="41"/>
      <c r="I146" s="237"/>
      <c r="J146" s="41"/>
      <c r="K146" s="41"/>
      <c r="L146" s="45"/>
      <c r="M146" s="238"/>
      <c r="N146" s="239"/>
      <c r="O146" s="92"/>
      <c r="P146" s="92"/>
      <c r="Q146" s="92"/>
      <c r="R146" s="92"/>
      <c r="S146" s="92"/>
      <c r="T146" s="93"/>
      <c r="U146" s="39"/>
      <c r="V146" s="39"/>
      <c r="W146" s="39"/>
      <c r="X146" s="39"/>
      <c r="Y146" s="39"/>
      <c r="Z146" s="39"/>
      <c r="AA146" s="39"/>
      <c r="AB146" s="39"/>
      <c r="AC146" s="39"/>
      <c r="AD146" s="39"/>
      <c r="AE146" s="39"/>
      <c r="AT146" s="18" t="s">
        <v>159</v>
      </c>
      <c r="AU146" s="18" t="s">
        <v>83</v>
      </c>
    </row>
    <row r="147" s="2" customFormat="1" ht="21.75" customHeight="1">
      <c r="A147" s="39"/>
      <c r="B147" s="40"/>
      <c r="C147" s="221" t="s">
        <v>177</v>
      </c>
      <c r="D147" s="221" t="s">
        <v>153</v>
      </c>
      <c r="E147" s="222" t="s">
        <v>1763</v>
      </c>
      <c r="F147" s="223" t="s">
        <v>1764</v>
      </c>
      <c r="G147" s="224" t="s">
        <v>700</v>
      </c>
      <c r="H147" s="225">
        <v>5.0380000000000003</v>
      </c>
      <c r="I147" s="226"/>
      <c r="J147" s="227">
        <f>ROUND(I147*H147,2)</f>
        <v>0</v>
      </c>
      <c r="K147" s="228"/>
      <c r="L147" s="45"/>
      <c r="M147" s="229" t="s">
        <v>1</v>
      </c>
      <c r="N147" s="230" t="s">
        <v>38</v>
      </c>
      <c r="O147" s="92"/>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169</v>
      </c>
      <c r="AT147" s="233" t="s">
        <v>153</v>
      </c>
      <c r="AU147" s="233" t="s">
        <v>83</v>
      </c>
      <c r="AY147" s="18" t="s">
        <v>152</v>
      </c>
      <c r="BE147" s="234">
        <f>IF(N147="základní",J147,0)</f>
        <v>0</v>
      </c>
      <c r="BF147" s="234">
        <f>IF(N147="snížená",J147,0)</f>
        <v>0</v>
      </c>
      <c r="BG147" s="234">
        <f>IF(N147="zákl. přenesená",J147,0)</f>
        <v>0</v>
      </c>
      <c r="BH147" s="234">
        <f>IF(N147="sníž. přenesená",J147,0)</f>
        <v>0</v>
      </c>
      <c r="BI147" s="234">
        <f>IF(N147="nulová",J147,0)</f>
        <v>0</v>
      </c>
      <c r="BJ147" s="18" t="s">
        <v>81</v>
      </c>
      <c r="BK147" s="234">
        <f>ROUND(I147*H147,2)</f>
        <v>0</v>
      </c>
      <c r="BL147" s="18" t="s">
        <v>169</v>
      </c>
      <c r="BM147" s="233" t="s">
        <v>1765</v>
      </c>
    </row>
    <row r="148" s="2" customFormat="1">
      <c r="A148" s="39"/>
      <c r="B148" s="40"/>
      <c r="C148" s="41"/>
      <c r="D148" s="235" t="s">
        <v>159</v>
      </c>
      <c r="E148" s="41"/>
      <c r="F148" s="236" t="s">
        <v>1766</v>
      </c>
      <c r="G148" s="41"/>
      <c r="H148" s="41"/>
      <c r="I148" s="237"/>
      <c r="J148" s="41"/>
      <c r="K148" s="41"/>
      <c r="L148" s="45"/>
      <c r="M148" s="238"/>
      <c r="N148" s="239"/>
      <c r="O148" s="92"/>
      <c r="P148" s="92"/>
      <c r="Q148" s="92"/>
      <c r="R148" s="92"/>
      <c r="S148" s="92"/>
      <c r="T148" s="93"/>
      <c r="U148" s="39"/>
      <c r="V148" s="39"/>
      <c r="W148" s="39"/>
      <c r="X148" s="39"/>
      <c r="Y148" s="39"/>
      <c r="Z148" s="39"/>
      <c r="AA148" s="39"/>
      <c r="AB148" s="39"/>
      <c r="AC148" s="39"/>
      <c r="AD148" s="39"/>
      <c r="AE148" s="39"/>
      <c r="AT148" s="18" t="s">
        <v>159</v>
      </c>
      <c r="AU148" s="18" t="s">
        <v>83</v>
      </c>
    </row>
    <row r="149" s="2" customFormat="1" ht="21.75" customHeight="1">
      <c r="A149" s="39"/>
      <c r="B149" s="40"/>
      <c r="C149" s="221" t="s">
        <v>182</v>
      </c>
      <c r="D149" s="221" t="s">
        <v>153</v>
      </c>
      <c r="E149" s="222" t="s">
        <v>1201</v>
      </c>
      <c r="F149" s="223" t="s">
        <v>1202</v>
      </c>
      <c r="G149" s="224" t="s">
        <v>700</v>
      </c>
      <c r="H149" s="225">
        <v>5.0380000000000003</v>
      </c>
      <c r="I149" s="226"/>
      <c r="J149" s="227">
        <f>ROUND(I149*H149,2)</f>
        <v>0</v>
      </c>
      <c r="K149" s="228"/>
      <c r="L149" s="45"/>
      <c r="M149" s="229" t="s">
        <v>1</v>
      </c>
      <c r="N149" s="230" t="s">
        <v>38</v>
      </c>
      <c r="O149" s="92"/>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169</v>
      </c>
      <c r="AT149" s="233" t="s">
        <v>153</v>
      </c>
      <c r="AU149" s="233" t="s">
        <v>83</v>
      </c>
      <c r="AY149" s="18" t="s">
        <v>152</v>
      </c>
      <c r="BE149" s="234">
        <f>IF(N149="základní",J149,0)</f>
        <v>0</v>
      </c>
      <c r="BF149" s="234">
        <f>IF(N149="snížená",J149,0)</f>
        <v>0</v>
      </c>
      <c r="BG149" s="234">
        <f>IF(N149="zákl. přenesená",J149,0)</f>
        <v>0</v>
      </c>
      <c r="BH149" s="234">
        <f>IF(N149="sníž. přenesená",J149,0)</f>
        <v>0</v>
      </c>
      <c r="BI149" s="234">
        <f>IF(N149="nulová",J149,0)</f>
        <v>0</v>
      </c>
      <c r="BJ149" s="18" t="s">
        <v>81</v>
      </c>
      <c r="BK149" s="234">
        <f>ROUND(I149*H149,2)</f>
        <v>0</v>
      </c>
      <c r="BL149" s="18" t="s">
        <v>169</v>
      </c>
      <c r="BM149" s="233" t="s">
        <v>1767</v>
      </c>
    </row>
    <row r="150" s="2" customFormat="1">
      <c r="A150" s="39"/>
      <c r="B150" s="40"/>
      <c r="C150" s="41"/>
      <c r="D150" s="235" t="s">
        <v>159</v>
      </c>
      <c r="E150" s="41"/>
      <c r="F150" s="236" t="s">
        <v>1204</v>
      </c>
      <c r="G150" s="41"/>
      <c r="H150" s="41"/>
      <c r="I150" s="237"/>
      <c r="J150" s="41"/>
      <c r="K150" s="41"/>
      <c r="L150" s="45"/>
      <c r="M150" s="238"/>
      <c r="N150" s="239"/>
      <c r="O150" s="92"/>
      <c r="P150" s="92"/>
      <c r="Q150" s="92"/>
      <c r="R150" s="92"/>
      <c r="S150" s="92"/>
      <c r="T150" s="93"/>
      <c r="U150" s="39"/>
      <c r="V150" s="39"/>
      <c r="W150" s="39"/>
      <c r="X150" s="39"/>
      <c r="Y150" s="39"/>
      <c r="Z150" s="39"/>
      <c r="AA150" s="39"/>
      <c r="AB150" s="39"/>
      <c r="AC150" s="39"/>
      <c r="AD150" s="39"/>
      <c r="AE150" s="39"/>
      <c r="AT150" s="18" t="s">
        <v>159</v>
      </c>
      <c r="AU150" s="18" t="s">
        <v>83</v>
      </c>
    </row>
    <row r="151" s="2" customFormat="1" ht="16.5" customHeight="1">
      <c r="A151" s="39"/>
      <c r="B151" s="40"/>
      <c r="C151" s="221" t="s">
        <v>188</v>
      </c>
      <c r="D151" s="221" t="s">
        <v>153</v>
      </c>
      <c r="E151" s="222" t="s">
        <v>1768</v>
      </c>
      <c r="F151" s="223" t="s">
        <v>1769</v>
      </c>
      <c r="G151" s="224" t="s">
        <v>700</v>
      </c>
      <c r="H151" s="225">
        <v>5.0380000000000003</v>
      </c>
      <c r="I151" s="226"/>
      <c r="J151" s="227">
        <f>ROUND(I151*H151,2)</f>
        <v>0</v>
      </c>
      <c r="K151" s="228"/>
      <c r="L151" s="45"/>
      <c r="M151" s="229" t="s">
        <v>1</v>
      </c>
      <c r="N151" s="230" t="s">
        <v>38</v>
      </c>
      <c r="O151" s="92"/>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169</v>
      </c>
      <c r="AT151" s="233" t="s">
        <v>153</v>
      </c>
      <c r="AU151" s="233" t="s">
        <v>83</v>
      </c>
      <c r="AY151" s="18" t="s">
        <v>152</v>
      </c>
      <c r="BE151" s="234">
        <f>IF(N151="základní",J151,0)</f>
        <v>0</v>
      </c>
      <c r="BF151" s="234">
        <f>IF(N151="snížená",J151,0)</f>
        <v>0</v>
      </c>
      <c r="BG151" s="234">
        <f>IF(N151="zákl. přenesená",J151,0)</f>
        <v>0</v>
      </c>
      <c r="BH151" s="234">
        <f>IF(N151="sníž. přenesená",J151,0)</f>
        <v>0</v>
      </c>
      <c r="BI151" s="234">
        <f>IF(N151="nulová",J151,0)</f>
        <v>0</v>
      </c>
      <c r="BJ151" s="18" t="s">
        <v>81</v>
      </c>
      <c r="BK151" s="234">
        <f>ROUND(I151*H151,2)</f>
        <v>0</v>
      </c>
      <c r="BL151" s="18" t="s">
        <v>169</v>
      </c>
      <c r="BM151" s="233" t="s">
        <v>1770</v>
      </c>
    </row>
    <row r="152" s="2" customFormat="1">
      <c r="A152" s="39"/>
      <c r="B152" s="40"/>
      <c r="C152" s="41"/>
      <c r="D152" s="235" t="s">
        <v>159</v>
      </c>
      <c r="E152" s="41"/>
      <c r="F152" s="236" t="s">
        <v>1769</v>
      </c>
      <c r="G152" s="41"/>
      <c r="H152" s="41"/>
      <c r="I152" s="237"/>
      <c r="J152" s="41"/>
      <c r="K152" s="41"/>
      <c r="L152" s="45"/>
      <c r="M152" s="238"/>
      <c r="N152" s="239"/>
      <c r="O152" s="92"/>
      <c r="P152" s="92"/>
      <c r="Q152" s="92"/>
      <c r="R152" s="92"/>
      <c r="S152" s="92"/>
      <c r="T152" s="93"/>
      <c r="U152" s="39"/>
      <c r="V152" s="39"/>
      <c r="W152" s="39"/>
      <c r="X152" s="39"/>
      <c r="Y152" s="39"/>
      <c r="Z152" s="39"/>
      <c r="AA152" s="39"/>
      <c r="AB152" s="39"/>
      <c r="AC152" s="39"/>
      <c r="AD152" s="39"/>
      <c r="AE152" s="39"/>
      <c r="AT152" s="18" t="s">
        <v>159</v>
      </c>
      <c r="AU152" s="18" t="s">
        <v>83</v>
      </c>
    </row>
    <row r="153" s="2" customFormat="1" ht="21.75" customHeight="1">
      <c r="A153" s="39"/>
      <c r="B153" s="40"/>
      <c r="C153" s="221" t="s">
        <v>192</v>
      </c>
      <c r="D153" s="221" t="s">
        <v>153</v>
      </c>
      <c r="E153" s="222" t="s">
        <v>1218</v>
      </c>
      <c r="F153" s="223" t="s">
        <v>1219</v>
      </c>
      <c r="G153" s="224" t="s">
        <v>950</v>
      </c>
      <c r="H153" s="225">
        <v>10.076000000000001</v>
      </c>
      <c r="I153" s="226"/>
      <c r="J153" s="227">
        <f>ROUND(I153*H153,2)</f>
        <v>0</v>
      </c>
      <c r="K153" s="228"/>
      <c r="L153" s="45"/>
      <c r="M153" s="229" t="s">
        <v>1</v>
      </c>
      <c r="N153" s="230" t="s">
        <v>38</v>
      </c>
      <c r="O153" s="92"/>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169</v>
      </c>
      <c r="AT153" s="233" t="s">
        <v>153</v>
      </c>
      <c r="AU153" s="233" t="s">
        <v>83</v>
      </c>
      <c r="AY153" s="18" t="s">
        <v>152</v>
      </c>
      <c r="BE153" s="234">
        <f>IF(N153="základní",J153,0)</f>
        <v>0</v>
      </c>
      <c r="BF153" s="234">
        <f>IF(N153="snížená",J153,0)</f>
        <v>0</v>
      </c>
      <c r="BG153" s="234">
        <f>IF(N153="zákl. přenesená",J153,0)</f>
        <v>0</v>
      </c>
      <c r="BH153" s="234">
        <f>IF(N153="sníž. přenesená",J153,0)</f>
        <v>0</v>
      </c>
      <c r="BI153" s="234">
        <f>IF(N153="nulová",J153,0)</f>
        <v>0</v>
      </c>
      <c r="BJ153" s="18" t="s">
        <v>81</v>
      </c>
      <c r="BK153" s="234">
        <f>ROUND(I153*H153,2)</f>
        <v>0</v>
      </c>
      <c r="BL153" s="18" t="s">
        <v>169</v>
      </c>
      <c r="BM153" s="233" t="s">
        <v>1771</v>
      </c>
    </row>
    <row r="154" s="2" customFormat="1">
      <c r="A154" s="39"/>
      <c r="B154" s="40"/>
      <c r="C154" s="41"/>
      <c r="D154" s="235" t="s">
        <v>159</v>
      </c>
      <c r="E154" s="41"/>
      <c r="F154" s="236" t="s">
        <v>1221</v>
      </c>
      <c r="G154" s="41"/>
      <c r="H154" s="41"/>
      <c r="I154" s="237"/>
      <c r="J154" s="41"/>
      <c r="K154" s="41"/>
      <c r="L154" s="45"/>
      <c r="M154" s="238"/>
      <c r="N154" s="239"/>
      <c r="O154" s="92"/>
      <c r="P154" s="92"/>
      <c r="Q154" s="92"/>
      <c r="R154" s="92"/>
      <c r="S154" s="92"/>
      <c r="T154" s="93"/>
      <c r="U154" s="39"/>
      <c r="V154" s="39"/>
      <c r="W154" s="39"/>
      <c r="X154" s="39"/>
      <c r="Y154" s="39"/>
      <c r="Z154" s="39"/>
      <c r="AA154" s="39"/>
      <c r="AB154" s="39"/>
      <c r="AC154" s="39"/>
      <c r="AD154" s="39"/>
      <c r="AE154" s="39"/>
      <c r="AT154" s="18" t="s">
        <v>159</v>
      </c>
      <c r="AU154" s="18" t="s">
        <v>83</v>
      </c>
    </row>
    <row r="155" s="14" customFormat="1">
      <c r="A155" s="14"/>
      <c r="B155" s="276"/>
      <c r="C155" s="277"/>
      <c r="D155" s="235" t="s">
        <v>897</v>
      </c>
      <c r="E155" s="278" t="s">
        <v>1</v>
      </c>
      <c r="F155" s="279" t="s">
        <v>1772</v>
      </c>
      <c r="G155" s="277"/>
      <c r="H155" s="280">
        <v>10.076000000000001</v>
      </c>
      <c r="I155" s="281"/>
      <c r="J155" s="277"/>
      <c r="K155" s="277"/>
      <c r="L155" s="282"/>
      <c r="M155" s="283"/>
      <c r="N155" s="284"/>
      <c r="O155" s="284"/>
      <c r="P155" s="284"/>
      <c r="Q155" s="284"/>
      <c r="R155" s="284"/>
      <c r="S155" s="284"/>
      <c r="T155" s="285"/>
      <c r="U155" s="14"/>
      <c r="V155" s="14"/>
      <c r="W155" s="14"/>
      <c r="X155" s="14"/>
      <c r="Y155" s="14"/>
      <c r="Z155" s="14"/>
      <c r="AA155" s="14"/>
      <c r="AB155" s="14"/>
      <c r="AC155" s="14"/>
      <c r="AD155" s="14"/>
      <c r="AE155" s="14"/>
      <c r="AT155" s="286" t="s">
        <v>897</v>
      </c>
      <c r="AU155" s="286" t="s">
        <v>83</v>
      </c>
      <c r="AV155" s="14" t="s">
        <v>83</v>
      </c>
      <c r="AW155" s="14" t="s">
        <v>30</v>
      </c>
      <c r="AX155" s="14" t="s">
        <v>73</v>
      </c>
      <c r="AY155" s="286" t="s">
        <v>152</v>
      </c>
    </row>
    <row r="156" s="15" customFormat="1">
      <c r="A156" s="15"/>
      <c r="B156" s="287"/>
      <c r="C156" s="288"/>
      <c r="D156" s="235" t="s">
        <v>897</v>
      </c>
      <c r="E156" s="289" t="s">
        <v>1</v>
      </c>
      <c r="F156" s="290" t="s">
        <v>899</v>
      </c>
      <c r="G156" s="288"/>
      <c r="H156" s="291">
        <v>10.076000000000001</v>
      </c>
      <c r="I156" s="292"/>
      <c r="J156" s="288"/>
      <c r="K156" s="288"/>
      <c r="L156" s="293"/>
      <c r="M156" s="294"/>
      <c r="N156" s="295"/>
      <c r="O156" s="295"/>
      <c r="P156" s="295"/>
      <c r="Q156" s="295"/>
      <c r="R156" s="295"/>
      <c r="S156" s="295"/>
      <c r="T156" s="296"/>
      <c r="U156" s="15"/>
      <c r="V156" s="15"/>
      <c r="W156" s="15"/>
      <c r="X156" s="15"/>
      <c r="Y156" s="15"/>
      <c r="Z156" s="15"/>
      <c r="AA156" s="15"/>
      <c r="AB156" s="15"/>
      <c r="AC156" s="15"/>
      <c r="AD156" s="15"/>
      <c r="AE156" s="15"/>
      <c r="AT156" s="297" t="s">
        <v>897</v>
      </c>
      <c r="AU156" s="297" t="s">
        <v>83</v>
      </c>
      <c r="AV156" s="15" t="s">
        <v>169</v>
      </c>
      <c r="AW156" s="15" t="s">
        <v>30</v>
      </c>
      <c r="AX156" s="15" t="s">
        <v>81</v>
      </c>
      <c r="AY156" s="297" t="s">
        <v>152</v>
      </c>
    </row>
    <row r="157" s="2" customFormat="1" ht="21.75" customHeight="1">
      <c r="A157" s="39"/>
      <c r="B157" s="40"/>
      <c r="C157" s="221" t="s">
        <v>199</v>
      </c>
      <c r="D157" s="221" t="s">
        <v>153</v>
      </c>
      <c r="E157" s="222" t="s">
        <v>1773</v>
      </c>
      <c r="F157" s="223" t="s">
        <v>1774</v>
      </c>
      <c r="G157" s="224" t="s">
        <v>700</v>
      </c>
      <c r="H157" s="225">
        <v>15.842000000000001</v>
      </c>
      <c r="I157" s="226"/>
      <c r="J157" s="227">
        <f>ROUND(I157*H157,2)</f>
        <v>0</v>
      </c>
      <c r="K157" s="228"/>
      <c r="L157" s="45"/>
      <c r="M157" s="229" t="s">
        <v>1</v>
      </c>
      <c r="N157" s="230" t="s">
        <v>38</v>
      </c>
      <c r="O157" s="92"/>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169</v>
      </c>
      <c r="AT157" s="233" t="s">
        <v>153</v>
      </c>
      <c r="AU157" s="233" t="s">
        <v>83</v>
      </c>
      <c r="AY157" s="18" t="s">
        <v>152</v>
      </c>
      <c r="BE157" s="234">
        <f>IF(N157="základní",J157,0)</f>
        <v>0</v>
      </c>
      <c r="BF157" s="234">
        <f>IF(N157="snížená",J157,0)</f>
        <v>0</v>
      </c>
      <c r="BG157" s="234">
        <f>IF(N157="zákl. přenesená",J157,0)</f>
        <v>0</v>
      </c>
      <c r="BH157" s="234">
        <f>IF(N157="sníž. přenesená",J157,0)</f>
        <v>0</v>
      </c>
      <c r="BI157" s="234">
        <f>IF(N157="nulová",J157,0)</f>
        <v>0</v>
      </c>
      <c r="BJ157" s="18" t="s">
        <v>81</v>
      </c>
      <c r="BK157" s="234">
        <f>ROUND(I157*H157,2)</f>
        <v>0</v>
      </c>
      <c r="BL157" s="18" t="s">
        <v>169</v>
      </c>
      <c r="BM157" s="233" t="s">
        <v>1775</v>
      </c>
    </row>
    <row r="158" s="2" customFormat="1">
      <c r="A158" s="39"/>
      <c r="B158" s="40"/>
      <c r="C158" s="41"/>
      <c r="D158" s="235" t="s">
        <v>159</v>
      </c>
      <c r="E158" s="41"/>
      <c r="F158" s="236" t="s">
        <v>1776</v>
      </c>
      <c r="G158" s="41"/>
      <c r="H158" s="41"/>
      <c r="I158" s="237"/>
      <c r="J158" s="41"/>
      <c r="K158" s="41"/>
      <c r="L158" s="45"/>
      <c r="M158" s="238"/>
      <c r="N158" s="239"/>
      <c r="O158" s="92"/>
      <c r="P158" s="92"/>
      <c r="Q158" s="92"/>
      <c r="R158" s="92"/>
      <c r="S158" s="92"/>
      <c r="T158" s="93"/>
      <c r="U158" s="39"/>
      <c r="V158" s="39"/>
      <c r="W158" s="39"/>
      <c r="X158" s="39"/>
      <c r="Y158" s="39"/>
      <c r="Z158" s="39"/>
      <c r="AA158" s="39"/>
      <c r="AB158" s="39"/>
      <c r="AC158" s="39"/>
      <c r="AD158" s="39"/>
      <c r="AE158" s="39"/>
      <c r="AT158" s="18" t="s">
        <v>159</v>
      </c>
      <c r="AU158" s="18" t="s">
        <v>83</v>
      </c>
    </row>
    <row r="159" s="2" customFormat="1" ht="21.75" customHeight="1">
      <c r="A159" s="39"/>
      <c r="B159" s="40"/>
      <c r="C159" s="221" t="s">
        <v>205</v>
      </c>
      <c r="D159" s="221" t="s">
        <v>153</v>
      </c>
      <c r="E159" s="222" t="s">
        <v>1777</v>
      </c>
      <c r="F159" s="223" t="s">
        <v>1778</v>
      </c>
      <c r="G159" s="224" t="s">
        <v>700</v>
      </c>
      <c r="H159" s="225">
        <v>0.84599999999999997</v>
      </c>
      <c r="I159" s="226"/>
      <c r="J159" s="227">
        <f>ROUND(I159*H159,2)</f>
        <v>0</v>
      </c>
      <c r="K159" s="228"/>
      <c r="L159" s="45"/>
      <c r="M159" s="229" t="s">
        <v>1</v>
      </c>
      <c r="N159" s="230" t="s">
        <v>38</v>
      </c>
      <c r="O159" s="92"/>
      <c r="P159" s="231">
        <f>O159*H159</f>
        <v>0</v>
      </c>
      <c r="Q159" s="231">
        <v>0</v>
      </c>
      <c r="R159" s="231">
        <f>Q159*H159</f>
        <v>0</v>
      </c>
      <c r="S159" s="231">
        <v>0</v>
      </c>
      <c r="T159" s="232">
        <f>S159*H159</f>
        <v>0</v>
      </c>
      <c r="U159" s="39"/>
      <c r="V159" s="39"/>
      <c r="W159" s="39"/>
      <c r="X159" s="39"/>
      <c r="Y159" s="39"/>
      <c r="Z159" s="39"/>
      <c r="AA159" s="39"/>
      <c r="AB159" s="39"/>
      <c r="AC159" s="39"/>
      <c r="AD159" s="39"/>
      <c r="AE159" s="39"/>
      <c r="AR159" s="233" t="s">
        <v>169</v>
      </c>
      <c r="AT159" s="233" t="s">
        <v>153</v>
      </c>
      <c r="AU159" s="233" t="s">
        <v>83</v>
      </c>
      <c r="AY159" s="18" t="s">
        <v>152</v>
      </c>
      <c r="BE159" s="234">
        <f>IF(N159="základní",J159,0)</f>
        <v>0</v>
      </c>
      <c r="BF159" s="234">
        <f>IF(N159="snížená",J159,0)</f>
        <v>0</v>
      </c>
      <c r="BG159" s="234">
        <f>IF(N159="zákl. přenesená",J159,0)</f>
        <v>0</v>
      </c>
      <c r="BH159" s="234">
        <f>IF(N159="sníž. přenesená",J159,0)</f>
        <v>0</v>
      </c>
      <c r="BI159" s="234">
        <f>IF(N159="nulová",J159,0)</f>
        <v>0</v>
      </c>
      <c r="BJ159" s="18" t="s">
        <v>81</v>
      </c>
      <c r="BK159" s="234">
        <f>ROUND(I159*H159,2)</f>
        <v>0</v>
      </c>
      <c r="BL159" s="18" t="s">
        <v>169</v>
      </c>
      <c r="BM159" s="233" t="s">
        <v>1779</v>
      </c>
    </row>
    <row r="160" s="2" customFormat="1">
      <c r="A160" s="39"/>
      <c r="B160" s="40"/>
      <c r="C160" s="41"/>
      <c r="D160" s="235" t="s">
        <v>159</v>
      </c>
      <c r="E160" s="41"/>
      <c r="F160" s="236" t="s">
        <v>1780</v>
      </c>
      <c r="G160" s="41"/>
      <c r="H160" s="41"/>
      <c r="I160" s="237"/>
      <c r="J160" s="41"/>
      <c r="K160" s="41"/>
      <c r="L160" s="45"/>
      <c r="M160" s="238"/>
      <c r="N160" s="239"/>
      <c r="O160" s="92"/>
      <c r="P160" s="92"/>
      <c r="Q160" s="92"/>
      <c r="R160" s="92"/>
      <c r="S160" s="92"/>
      <c r="T160" s="93"/>
      <c r="U160" s="39"/>
      <c r="V160" s="39"/>
      <c r="W160" s="39"/>
      <c r="X160" s="39"/>
      <c r="Y160" s="39"/>
      <c r="Z160" s="39"/>
      <c r="AA160" s="39"/>
      <c r="AB160" s="39"/>
      <c r="AC160" s="39"/>
      <c r="AD160" s="39"/>
      <c r="AE160" s="39"/>
      <c r="AT160" s="18" t="s">
        <v>159</v>
      </c>
      <c r="AU160" s="18" t="s">
        <v>83</v>
      </c>
    </row>
    <row r="161" s="14" customFormat="1">
      <c r="A161" s="14"/>
      <c r="B161" s="276"/>
      <c r="C161" s="277"/>
      <c r="D161" s="235" t="s">
        <v>897</v>
      </c>
      <c r="E161" s="278" t="s">
        <v>1</v>
      </c>
      <c r="F161" s="279" t="s">
        <v>1781</v>
      </c>
      <c r="G161" s="277"/>
      <c r="H161" s="280">
        <v>0.126</v>
      </c>
      <c r="I161" s="281"/>
      <c r="J161" s="277"/>
      <c r="K161" s="277"/>
      <c r="L161" s="282"/>
      <c r="M161" s="283"/>
      <c r="N161" s="284"/>
      <c r="O161" s="284"/>
      <c r="P161" s="284"/>
      <c r="Q161" s="284"/>
      <c r="R161" s="284"/>
      <c r="S161" s="284"/>
      <c r="T161" s="285"/>
      <c r="U161" s="14"/>
      <c r="V161" s="14"/>
      <c r="W161" s="14"/>
      <c r="X161" s="14"/>
      <c r="Y161" s="14"/>
      <c r="Z161" s="14"/>
      <c r="AA161" s="14"/>
      <c r="AB161" s="14"/>
      <c r="AC161" s="14"/>
      <c r="AD161" s="14"/>
      <c r="AE161" s="14"/>
      <c r="AT161" s="286" t="s">
        <v>897</v>
      </c>
      <c r="AU161" s="286" t="s">
        <v>83</v>
      </c>
      <c r="AV161" s="14" t="s">
        <v>83</v>
      </c>
      <c r="AW161" s="14" t="s">
        <v>30</v>
      </c>
      <c r="AX161" s="14" t="s">
        <v>73</v>
      </c>
      <c r="AY161" s="286" t="s">
        <v>152</v>
      </c>
    </row>
    <row r="162" s="14" customFormat="1">
      <c r="A162" s="14"/>
      <c r="B162" s="276"/>
      <c r="C162" s="277"/>
      <c r="D162" s="235" t="s">
        <v>897</v>
      </c>
      <c r="E162" s="278" t="s">
        <v>1</v>
      </c>
      <c r="F162" s="279" t="s">
        <v>1782</v>
      </c>
      <c r="G162" s="277"/>
      <c r="H162" s="280">
        <v>0.71999999999999997</v>
      </c>
      <c r="I162" s="281"/>
      <c r="J162" s="277"/>
      <c r="K162" s="277"/>
      <c r="L162" s="282"/>
      <c r="M162" s="283"/>
      <c r="N162" s="284"/>
      <c r="O162" s="284"/>
      <c r="P162" s="284"/>
      <c r="Q162" s="284"/>
      <c r="R162" s="284"/>
      <c r="S162" s="284"/>
      <c r="T162" s="285"/>
      <c r="U162" s="14"/>
      <c r="V162" s="14"/>
      <c r="W162" s="14"/>
      <c r="X162" s="14"/>
      <c r="Y162" s="14"/>
      <c r="Z162" s="14"/>
      <c r="AA162" s="14"/>
      <c r="AB162" s="14"/>
      <c r="AC162" s="14"/>
      <c r="AD162" s="14"/>
      <c r="AE162" s="14"/>
      <c r="AT162" s="286" t="s">
        <v>897</v>
      </c>
      <c r="AU162" s="286" t="s">
        <v>83</v>
      </c>
      <c r="AV162" s="14" t="s">
        <v>83</v>
      </c>
      <c r="AW162" s="14" t="s">
        <v>30</v>
      </c>
      <c r="AX162" s="14" t="s">
        <v>73</v>
      </c>
      <c r="AY162" s="286" t="s">
        <v>152</v>
      </c>
    </row>
    <row r="163" s="15" customFormat="1">
      <c r="A163" s="15"/>
      <c r="B163" s="287"/>
      <c r="C163" s="288"/>
      <c r="D163" s="235" t="s">
        <v>897</v>
      </c>
      <c r="E163" s="289" t="s">
        <v>1</v>
      </c>
      <c r="F163" s="290" t="s">
        <v>899</v>
      </c>
      <c r="G163" s="288"/>
      <c r="H163" s="291">
        <v>0.84599999999999997</v>
      </c>
      <c r="I163" s="292"/>
      <c r="J163" s="288"/>
      <c r="K163" s="288"/>
      <c r="L163" s="293"/>
      <c r="M163" s="294"/>
      <c r="N163" s="295"/>
      <c r="O163" s="295"/>
      <c r="P163" s="295"/>
      <c r="Q163" s="295"/>
      <c r="R163" s="295"/>
      <c r="S163" s="295"/>
      <c r="T163" s="296"/>
      <c r="U163" s="15"/>
      <c r="V163" s="15"/>
      <c r="W163" s="15"/>
      <c r="X163" s="15"/>
      <c r="Y163" s="15"/>
      <c r="Z163" s="15"/>
      <c r="AA163" s="15"/>
      <c r="AB163" s="15"/>
      <c r="AC163" s="15"/>
      <c r="AD163" s="15"/>
      <c r="AE163" s="15"/>
      <c r="AT163" s="297" t="s">
        <v>897</v>
      </c>
      <c r="AU163" s="297" t="s">
        <v>83</v>
      </c>
      <c r="AV163" s="15" t="s">
        <v>169</v>
      </c>
      <c r="AW163" s="15" t="s">
        <v>30</v>
      </c>
      <c r="AX163" s="15" t="s">
        <v>81</v>
      </c>
      <c r="AY163" s="297" t="s">
        <v>152</v>
      </c>
    </row>
    <row r="164" s="2" customFormat="1" ht="16.5" customHeight="1">
      <c r="A164" s="39"/>
      <c r="B164" s="40"/>
      <c r="C164" s="240" t="s">
        <v>209</v>
      </c>
      <c r="D164" s="240" t="s">
        <v>200</v>
      </c>
      <c r="E164" s="241" t="s">
        <v>1783</v>
      </c>
      <c r="F164" s="242" t="s">
        <v>1784</v>
      </c>
      <c r="G164" s="243" t="s">
        <v>950</v>
      </c>
      <c r="H164" s="244">
        <v>1.692</v>
      </c>
      <c r="I164" s="245"/>
      <c r="J164" s="246">
        <f>ROUND(I164*H164,2)</f>
        <v>0</v>
      </c>
      <c r="K164" s="247"/>
      <c r="L164" s="248"/>
      <c r="M164" s="249" t="s">
        <v>1</v>
      </c>
      <c r="N164" s="250" t="s">
        <v>38</v>
      </c>
      <c r="O164" s="92"/>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188</v>
      </c>
      <c r="AT164" s="233" t="s">
        <v>200</v>
      </c>
      <c r="AU164" s="233" t="s">
        <v>83</v>
      </c>
      <c r="AY164" s="18" t="s">
        <v>152</v>
      </c>
      <c r="BE164" s="234">
        <f>IF(N164="základní",J164,0)</f>
        <v>0</v>
      </c>
      <c r="BF164" s="234">
        <f>IF(N164="snížená",J164,0)</f>
        <v>0</v>
      </c>
      <c r="BG164" s="234">
        <f>IF(N164="zákl. přenesená",J164,0)</f>
        <v>0</v>
      </c>
      <c r="BH164" s="234">
        <f>IF(N164="sníž. přenesená",J164,0)</f>
        <v>0</v>
      </c>
      <c r="BI164" s="234">
        <f>IF(N164="nulová",J164,0)</f>
        <v>0</v>
      </c>
      <c r="BJ164" s="18" t="s">
        <v>81</v>
      </c>
      <c r="BK164" s="234">
        <f>ROUND(I164*H164,2)</f>
        <v>0</v>
      </c>
      <c r="BL164" s="18" t="s">
        <v>169</v>
      </c>
      <c r="BM164" s="233" t="s">
        <v>1785</v>
      </c>
    </row>
    <row r="165" s="2" customFormat="1">
      <c r="A165" s="39"/>
      <c r="B165" s="40"/>
      <c r="C165" s="41"/>
      <c r="D165" s="235" t="s">
        <v>159</v>
      </c>
      <c r="E165" s="41"/>
      <c r="F165" s="236" t="s">
        <v>1784</v>
      </c>
      <c r="G165" s="41"/>
      <c r="H165" s="41"/>
      <c r="I165" s="237"/>
      <c r="J165" s="41"/>
      <c r="K165" s="41"/>
      <c r="L165" s="45"/>
      <c r="M165" s="238"/>
      <c r="N165" s="239"/>
      <c r="O165" s="92"/>
      <c r="P165" s="92"/>
      <c r="Q165" s="92"/>
      <c r="R165" s="92"/>
      <c r="S165" s="92"/>
      <c r="T165" s="93"/>
      <c r="U165" s="39"/>
      <c r="V165" s="39"/>
      <c r="W165" s="39"/>
      <c r="X165" s="39"/>
      <c r="Y165" s="39"/>
      <c r="Z165" s="39"/>
      <c r="AA165" s="39"/>
      <c r="AB165" s="39"/>
      <c r="AC165" s="39"/>
      <c r="AD165" s="39"/>
      <c r="AE165" s="39"/>
      <c r="AT165" s="18" t="s">
        <v>159</v>
      </c>
      <c r="AU165" s="18" t="s">
        <v>83</v>
      </c>
    </row>
    <row r="166" s="14" customFormat="1">
      <c r="A166" s="14"/>
      <c r="B166" s="276"/>
      <c r="C166" s="277"/>
      <c r="D166" s="235" t="s">
        <v>897</v>
      </c>
      <c r="E166" s="278" t="s">
        <v>1</v>
      </c>
      <c r="F166" s="279" t="s">
        <v>1786</v>
      </c>
      <c r="G166" s="277"/>
      <c r="H166" s="280">
        <v>1.692</v>
      </c>
      <c r="I166" s="281"/>
      <c r="J166" s="277"/>
      <c r="K166" s="277"/>
      <c r="L166" s="282"/>
      <c r="M166" s="283"/>
      <c r="N166" s="284"/>
      <c r="O166" s="284"/>
      <c r="P166" s="284"/>
      <c r="Q166" s="284"/>
      <c r="R166" s="284"/>
      <c r="S166" s="284"/>
      <c r="T166" s="285"/>
      <c r="U166" s="14"/>
      <c r="V166" s="14"/>
      <c r="W166" s="14"/>
      <c r="X166" s="14"/>
      <c r="Y166" s="14"/>
      <c r="Z166" s="14"/>
      <c r="AA166" s="14"/>
      <c r="AB166" s="14"/>
      <c r="AC166" s="14"/>
      <c r="AD166" s="14"/>
      <c r="AE166" s="14"/>
      <c r="AT166" s="286" t="s">
        <v>897</v>
      </c>
      <c r="AU166" s="286" t="s">
        <v>83</v>
      </c>
      <c r="AV166" s="14" t="s">
        <v>83</v>
      </c>
      <c r="AW166" s="14" t="s">
        <v>30</v>
      </c>
      <c r="AX166" s="14" t="s">
        <v>73</v>
      </c>
      <c r="AY166" s="286" t="s">
        <v>152</v>
      </c>
    </row>
    <row r="167" s="15" customFormat="1">
      <c r="A167" s="15"/>
      <c r="B167" s="287"/>
      <c r="C167" s="288"/>
      <c r="D167" s="235" t="s">
        <v>897</v>
      </c>
      <c r="E167" s="289" t="s">
        <v>1</v>
      </c>
      <c r="F167" s="290" t="s">
        <v>899</v>
      </c>
      <c r="G167" s="288"/>
      <c r="H167" s="291">
        <v>1.692</v>
      </c>
      <c r="I167" s="292"/>
      <c r="J167" s="288"/>
      <c r="K167" s="288"/>
      <c r="L167" s="293"/>
      <c r="M167" s="294"/>
      <c r="N167" s="295"/>
      <c r="O167" s="295"/>
      <c r="P167" s="295"/>
      <c r="Q167" s="295"/>
      <c r="R167" s="295"/>
      <c r="S167" s="295"/>
      <c r="T167" s="296"/>
      <c r="U167" s="15"/>
      <c r="V167" s="15"/>
      <c r="W167" s="15"/>
      <c r="X167" s="15"/>
      <c r="Y167" s="15"/>
      <c r="Z167" s="15"/>
      <c r="AA167" s="15"/>
      <c r="AB167" s="15"/>
      <c r="AC167" s="15"/>
      <c r="AD167" s="15"/>
      <c r="AE167" s="15"/>
      <c r="AT167" s="297" t="s">
        <v>897</v>
      </c>
      <c r="AU167" s="297" t="s">
        <v>83</v>
      </c>
      <c r="AV167" s="15" t="s">
        <v>169</v>
      </c>
      <c r="AW167" s="15" t="s">
        <v>30</v>
      </c>
      <c r="AX167" s="15" t="s">
        <v>81</v>
      </c>
      <c r="AY167" s="297" t="s">
        <v>152</v>
      </c>
    </row>
    <row r="168" s="11" customFormat="1" ht="22.8" customHeight="1">
      <c r="A168" s="11"/>
      <c r="B168" s="207"/>
      <c r="C168" s="208"/>
      <c r="D168" s="209" t="s">
        <v>72</v>
      </c>
      <c r="E168" s="260" t="s">
        <v>169</v>
      </c>
      <c r="F168" s="260" t="s">
        <v>1787</v>
      </c>
      <c r="G168" s="208"/>
      <c r="H168" s="208"/>
      <c r="I168" s="211"/>
      <c r="J168" s="261">
        <f>BK168</f>
        <v>0</v>
      </c>
      <c r="K168" s="208"/>
      <c r="L168" s="213"/>
      <c r="M168" s="214"/>
      <c r="N168" s="215"/>
      <c r="O168" s="215"/>
      <c r="P168" s="216">
        <f>SUM(P169:P174)</f>
        <v>0</v>
      </c>
      <c r="Q168" s="215"/>
      <c r="R168" s="216">
        <f>SUM(R169:R174)</f>
        <v>0</v>
      </c>
      <c r="S168" s="215"/>
      <c r="T168" s="217">
        <f>SUM(T169:T174)</f>
        <v>0</v>
      </c>
      <c r="U168" s="11"/>
      <c r="V168" s="11"/>
      <c r="W168" s="11"/>
      <c r="X168" s="11"/>
      <c r="Y168" s="11"/>
      <c r="Z168" s="11"/>
      <c r="AA168" s="11"/>
      <c r="AB168" s="11"/>
      <c r="AC168" s="11"/>
      <c r="AD168" s="11"/>
      <c r="AE168" s="11"/>
      <c r="AR168" s="218" t="s">
        <v>81</v>
      </c>
      <c r="AT168" s="219" t="s">
        <v>72</v>
      </c>
      <c r="AU168" s="219" t="s">
        <v>81</v>
      </c>
      <c r="AY168" s="218" t="s">
        <v>152</v>
      </c>
      <c r="BK168" s="220">
        <f>SUM(BK169:BK174)</f>
        <v>0</v>
      </c>
    </row>
    <row r="169" s="2" customFormat="1" ht="16.5" customHeight="1">
      <c r="A169" s="39"/>
      <c r="B169" s="40"/>
      <c r="C169" s="221" t="s">
        <v>214</v>
      </c>
      <c r="D169" s="221" t="s">
        <v>153</v>
      </c>
      <c r="E169" s="222" t="s">
        <v>1788</v>
      </c>
      <c r="F169" s="223" t="s">
        <v>1789</v>
      </c>
      <c r="G169" s="224" t="s">
        <v>700</v>
      </c>
      <c r="H169" s="225">
        <v>0.23999999999999999</v>
      </c>
      <c r="I169" s="226"/>
      <c r="J169" s="227">
        <f>ROUND(I169*H169,2)</f>
        <v>0</v>
      </c>
      <c r="K169" s="228"/>
      <c r="L169" s="45"/>
      <c r="M169" s="229" t="s">
        <v>1</v>
      </c>
      <c r="N169" s="230" t="s">
        <v>38</v>
      </c>
      <c r="O169" s="92"/>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169</v>
      </c>
      <c r="AT169" s="233" t="s">
        <v>153</v>
      </c>
      <c r="AU169" s="233" t="s">
        <v>83</v>
      </c>
      <c r="AY169" s="18" t="s">
        <v>152</v>
      </c>
      <c r="BE169" s="234">
        <f>IF(N169="základní",J169,0)</f>
        <v>0</v>
      </c>
      <c r="BF169" s="234">
        <f>IF(N169="snížená",J169,0)</f>
        <v>0</v>
      </c>
      <c r="BG169" s="234">
        <f>IF(N169="zákl. přenesená",J169,0)</f>
        <v>0</v>
      </c>
      <c r="BH169" s="234">
        <f>IF(N169="sníž. přenesená",J169,0)</f>
        <v>0</v>
      </c>
      <c r="BI169" s="234">
        <f>IF(N169="nulová",J169,0)</f>
        <v>0</v>
      </c>
      <c r="BJ169" s="18" t="s">
        <v>81</v>
      </c>
      <c r="BK169" s="234">
        <f>ROUND(I169*H169,2)</f>
        <v>0</v>
      </c>
      <c r="BL169" s="18" t="s">
        <v>169</v>
      </c>
      <c r="BM169" s="233" t="s">
        <v>1790</v>
      </c>
    </row>
    <row r="170" s="2" customFormat="1">
      <c r="A170" s="39"/>
      <c r="B170" s="40"/>
      <c r="C170" s="41"/>
      <c r="D170" s="235" t="s">
        <v>159</v>
      </c>
      <c r="E170" s="41"/>
      <c r="F170" s="236" t="s">
        <v>1791</v>
      </c>
      <c r="G170" s="41"/>
      <c r="H170" s="41"/>
      <c r="I170" s="237"/>
      <c r="J170" s="41"/>
      <c r="K170" s="41"/>
      <c r="L170" s="45"/>
      <c r="M170" s="238"/>
      <c r="N170" s="239"/>
      <c r="O170" s="92"/>
      <c r="P170" s="92"/>
      <c r="Q170" s="92"/>
      <c r="R170" s="92"/>
      <c r="S170" s="92"/>
      <c r="T170" s="93"/>
      <c r="U170" s="39"/>
      <c r="V170" s="39"/>
      <c r="W170" s="39"/>
      <c r="X170" s="39"/>
      <c r="Y170" s="39"/>
      <c r="Z170" s="39"/>
      <c r="AA170" s="39"/>
      <c r="AB170" s="39"/>
      <c r="AC170" s="39"/>
      <c r="AD170" s="39"/>
      <c r="AE170" s="39"/>
      <c r="AT170" s="18" t="s">
        <v>159</v>
      </c>
      <c r="AU170" s="18" t="s">
        <v>83</v>
      </c>
    </row>
    <row r="171" s="2" customFormat="1" ht="21.75" customHeight="1">
      <c r="A171" s="39"/>
      <c r="B171" s="40"/>
      <c r="C171" s="221" t="s">
        <v>218</v>
      </c>
      <c r="D171" s="221" t="s">
        <v>153</v>
      </c>
      <c r="E171" s="222" t="s">
        <v>1792</v>
      </c>
      <c r="F171" s="223" t="s">
        <v>1793</v>
      </c>
      <c r="G171" s="224" t="s">
        <v>700</v>
      </c>
      <c r="H171" s="225">
        <v>0.071999999999999995</v>
      </c>
      <c r="I171" s="226"/>
      <c r="J171" s="227">
        <f>ROUND(I171*H171,2)</f>
        <v>0</v>
      </c>
      <c r="K171" s="228"/>
      <c r="L171" s="45"/>
      <c r="M171" s="229" t="s">
        <v>1</v>
      </c>
      <c r="N171" s="230" t="s">
        <v>38</v>
      </c>
      <c r="O171" s="92"/>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169</v>
      </c>
      <c r="AT171" s="233" t="s">
        <v>153</v>
      </c>
      <c r="AU171" s="233" t="s">
        <v>83</v>
      </c>
      <c r="AY171" s="18" t="s">
        <v>152</v>
      </c>
      <c r="BE171" s="234">
        <f>IF(N171="základní",J171,0)</f>
        <v>0</v>
      </c>
      <c r="BF171" s="234">
        <f>IF(N171="snížená",J171,0)</f>
        <v>0</v>
      </c>
      <c r="BG171" s="234">
        <f>IF(N171="zákl. přenesená",J171,0)</f>
        <v>0</v>
      </c>
      <c r="BH171" s="234">
        <f>IF(N171="sníž. přenesená",J171,0)</f>
        <v>0</v>
      </c>
      <c r="BI171" s="234">
        <f>IF(N171="nulová",J171,0)</f>
        <v>0</v>
      </c>
      <c r="BJ171" s="18" t="s">
        <v>81</v>
      </c>
      <c r="BK171" s="234">
        <f>ROUND(I171*H171,2)</f>
        <v>0</v>
      </c>
      <c r="BL171" s="18" t="s">
        <v>169</v>
      </c>
      <c r="BM171" s="233" t="s">
        <v>1794</v>
      </c>
    </row>
    <row r="172" s="2" customFormat="1">
      <c r="A172" s="39"/>
      <c r="B172" s="40"/>
      <c r="C172" s="41"/>
      <c r="D172" s="235" t="s">
        <v>159</v>
      </c>
      <c r="E172" s="41"/>
      <c r="F172" s="236" t="s">
        <v>1795</v>
      </c>
      <c r="G172" s="41"/>
      <c r="H172" s="41"/>
      <c r="I172" s="237"/>
      <c r="J172" s="41"/>
      <c r="K172" s="41"/>
      <c r="L172" s="45"/>
      <c r="M172" s="238"/>
      <c r="N172" s="239"/>
      <c r="O172" s="92"/>
      <c r="P172" s="92"/>
      <c r="Q172" s="92"/>
      <c r="R172" s="92"/>
      <c r="S172" s="92"/>
      <c r="T172" s="93"/>
      <c r="U172" s="39"/>
      <c r="V172" s="39"/>
      <c r="W172" s="39"/>
      <c r="X172" s="39"/>
      <c r="Y172" s="39"/>
      <c r="Z172" s="39"/>
      <c r="AA172" s="39"/>
      <c r="AB172" s="39"/>
      <c r="AC172" s="39"/>
      <c r="AD172" s="39"/>
      <c r="AE172" s="39"/>
      <c r="AT172" s="18" t="s">
        <v>159</v>
      </c>
      <c r="AU172" s="18" t="s">
        <v>83</v>
      </c>
    </row>
    <row r="173" s="14" customFormat="1">
      <c r="A173" s="14"/>
      <c r="B173" s="276"/>
      <c r="C173" s="277"/>
      <c r="D173" s="235" t="s">
        <v>897</v>
      </c>
      <c r="E173" s="278" t="s">
        <v>1</v>
      </c>
      <c r="F173" s="279" t="s">
        <v>1796</v>
      </c>
      <c r="G173" s="277"/>
      <c r="H173" s="280">
        <v>0.071999999999999995</v>
      </c>
      <c r="I173" s="281"/>
      <c r="J173" s="277"/>
      <c r="K173" s="277"/>
      <c r="L173" s="282"/>
      <c r="M173" s="283"/>
      <c r="N173" s="284"/>
      <c r="O173" s="284"/>
      <c r="P173" s="284"/>
      <c r="Q173" s="284"/>
      <c r="R173" s="284"/>
      <c r="S173" s="284"/>
      <c r="T173" s="285"/>
      <c r="U173" s="14"/>
      <c r="V173" s="14"/>
      <c r="W173" s="14"/>
      <c r="X173" s="14"/>
      <c r="Y173" s="14"/>
      <c r="Z173" s="14"/>
      <c r="AA173" s="14"/>
      <c r="AB173" s="14"/>
      <c r="AC173" s="14"/>
      <c r="AD173" s="14"/>
      <c r="AE173" s="14"/>
      <c r="AT173" s="286" t="s">
        <v>897</v>
      </c>
      <c r="AU173" s="286" t="s">
        <v>83</v>
      </c>
      <c r="AV173" s="14" t="s">
        <v>83</v>
      </c>
      <c r="AW173" s="14" t="s">
        <v>30</v>
      </c>
      <c r="AX173" s="14" t="s">
        <v>73</v>
      </c>
      <c r="AY173" s="286" t="s">
        <v>152</v>
      </c>
    </row>
    <row r="174" s="15" customFormat="1">
      <c r="A174" s="15"/>
      <c r="B174" s="287"/>
      <c r="C174" s="288"/>
      <c r="D174" s="235" t="s">
        <v>897</v>
      </c>
      <c r="E174" s="289" t="s">
        <v>1</v>
      </c>
      <c r="F174" s="290" t="s">
        <v>899</v>
      </c>
      <c r="G174" s="288"/>
      <c r="H174" s="291">
        <v>0.071999999999999995</v>
      </c>
      <c r="I174" s="292"/>
      <c r="J174" s="288"/>
      <c r="K174" s="288"/>
      <c r="L174" s="293"/>
      <c r="M174" s="294"/>
      <c r="N174" s="295"/>
      <c r="O174" s="295"/>
      <c r="P174" s="295"/>
      <c r="Q174" s="295"/>
      <c r="R174" s="295"/>
      <c r="S174" s="295"/>
      <c r="T174" s="296"/>
      <c r="U174" s="15"/>
      <c r="V174" s="15"/>
      <c r="W174" s="15"/>
      <c r="X174" s="15"/>
      <c r="Y174" s="15"/>
      <c r="Z174" s="15"/>
      <c r="AA174" s="15"/>
      <c r="AB174" s="15"/>
      <c r="AC174" s="15"/>
      <c r="AD174" s="15"/>
      <c r="AE174" s="15"/>
      <c r="AT174" s="297" t="s">
        <v>897</v>
      </c>
      <c r="AU174" s="297" t="s">
        <v>83</v>
      </c>
      <c r="AV174" s="15" t="s">
        <v>169</v>
      </c>
      <c r="AW174" s="15" t="s">
        <v>30</v>
      </c>
      <c r="AX174" s="15" t="s">
        <v>81</v>
      </c>
      <c r="AY174" s="297" t="s">
        <v>152</v>
      </c>
    </row>
    <row r="175" s="11" customFormat="1" ht="22.8" customHeight="1">
      <c r="A175" s="11"/>
      <c r="B175" s="207"/>
      <c r="C175" s="208"/>
      <c r="D175" s="209" t="s">
        <v>72</v>
      </c>
      <c r="E175" s="260" t="s">
        <v>188</v>
      </c>
      <c r="F175" s="260" t="s">
        <v>1797</v>
      </c>
      <c r="G175" s="208"/>
      <c r="H175" s="208"/>
      <c r="I175" s="211"/>
      <c r="J175" s="261">
        <f>BK175</f>
        <v>0</v>
      </c>
      <c r="K175" s="208"/>
      <c r="L175" s="213"/>
      <c r="M175" s="214"/>
      <c r="N175" s="215"/>
      <c r="O175" s="215"/>
      <c r="P175" s="216">
        <f>SUM(P176:P215)</f>
        <v>0</v>
      </c>
      <c r="Q175" s="215"/>
      <c r="R175" s="216">
        <f>SUM(R176:R215)</f>
        <v>0</v>
      </c>
      <c r="S175" s="215"/>
      <c r="T175" s="217">
        <f>SUM(T176:T215)</f>
        <v>0</v>
      </c>
      <c r="U175" s="11"/>
      <c r="V175" s="11"/>
      <c r="W175" s="11"/>
      <c r="X175" s="11"/>
      <c r="Y175" s="11"/>
      <c r="Z175" s="11"/>
      <c r="AA175" s="11"/>
      <c r="AB175" s="11"/>
      <c r="AC175" s="11"/>
      <c r="AD175" s="11"/>
      <c r="AE175" s="11"/>
      <c r="AR175" s="218" t="s">
        <v>81</v>
      </c>
      <c r="AT175" s="219" t="s">
        <v>72</v>
      </c>
      <c r="AU175" s="219" t="s">
        <v>81</v>
      </c>
      <c r="AY175" s="218" t="s">
        <v>152</v>
      </c>
      <c r="BK175" s="220">
        <f>SUM(BK176:BK215)</f>
        <v>0</v>
      </c>
    </row>
    <row r="176" s="2" customFormat="1" ht="21.75" customHeight="1">
      <c r="A176" s="39"/>
      <c r="B176" s="40"/>
      <c r="C176" s="221" t="s">
        <v>8</v>
      </c>
      <c r="D176" s="221" t="s">
        <v>153</v>
      </c>
      <c r="E176" s="222" t="s">
        <v>1798</v>
      </c>
      <c r="F176" s="223" t="s">
        <v>1799</v>
      </c>
      <c r="G176" s="224" t="s">
        <v>212</v>
      </c>
      <c r="H176" s="225">
        <v>4</v>
      </c>
      <c r="I176" s="226"/>
      <c r="J176" s="227">
        <f>ROUND(I176*H176,2)</f>
        <v>0</v>
      </c>
      <c r="K176" s="228"/>
      <c r="L176" s="45"/>
      <c r="M176" s="229" t="s">
        <v>1</v>
      </c>
      <c r="N176" s="230" t="s">
        <v>38</v>
      </c>
      <c r="O176" s="92"/>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169</v>
      </c>
      <c r="AT176" s="233" t="s">
        <v>153</v>
      </c>
      <c r="AU176" s="233" t="s">
        <v>83</v>
      </c>
      <c r="AY176" s="18" t="s">
        <v>152</v>
      </c>
      <c r="BE176" s="234">
        <f>IF(N176="základní",J176,0)</f>
        <v>0</v>
      </c>
      <c r="BF176" s="234">
        <f>IF(N176="snížená",J176,0)</f>
        <v>0</v>
      </c>
      <c r="BG176" s="234">
        <f>IF(N176="zákl. přenesená",J176,0)</f>
        <v>0</v>
      </c>
      <c r="BH176" s="234">
        <f>IF(N176="sníž. přenesená",J176,0)</f>
        <v>0</v>
      </c>
      <c r="BI176" s="234">
        <f>IF(N176="nulová",J176,0)</f>
        <v>0</v>
      </c>
      <c r="BJ176" s="18" t="s">
        <v>81</v>
      </c>
      <c r="BK176" s="234">
        <f>ROUND(I176*H176,2)</f>
        <v>0</v>
      </c>
      <c r="BL176" s="18" t="s">
        <v>169</v>
      </c>
      <c r="BM176" s="233" t="s">
        <v>1800</v>
      </c>
    </row>
    <row r="177" s="2" customFormat="1">
      <c r="A177" s="39"/>
      <c r="B177" s="40"/>
      <c r="C177" s="41"/>
      <c r="D177" s="235" t="s">
        <v>159</v>
      </c>
      <c r="E177" s="41"/>
      <c r="F177" s="236" t="s">
        <v>1801</v>
      </c>
      <c r="G177" s="41"/>
      <c r="H177" s="41"/>
      <c r="I177" s="237"/>
      <c r="J177" s="41"/>
      <c r="K177" s="41"/>
      <c r="L177" s="45"/>
      <c r="M177" s="238"/>
      <c r="N177" s="239"/>
      <c r="O177" s="92"/>
      <c r="P177" s="92"/>
      <c r="Q177" s="92"/>
      <c r="R177" s="92"/>
      <c r="S177" s="92"/>
      <c r="T177" s="93"/>
      <c r="U177" s="39"/>
      <c r="V177" s="39"/>
      <c r="W177" s="39"/>
      <c r="X177" s="39"/>
      <c r="Y177" s="39"/>
      <c r="Z177" s="39"/>
      <c r="AA177" s="39"/>
      <c r="AB177" s="39"/>
      <c r="AC177" s="39"/>
      <c r="AD177" s="39"/>
      <c r="AE177" s="39"/>
      <c r="AT177" s="18" t="s">
        <v>159</v>
      </c>
      <c r="AU177" s="18" t="s">
        <v>83</v>
      </c>
    </row>
    <row r="178" s="2" customFormat="1" ht="21.75" customHeight="1">
      <c r="A178" s="39"/>
      <c r="B178" s="40"/>
      <c r="C178" s="240" t="s">
        <v>225</v>
      </c>
      <c r="D178" s="240" t="s">
        <v>200</v>
      </c>
      <c r="E178" s="241" t="s">
        <v>1802</v>
      </c>
      <c r="F178" s="242" t="s">
        <v>1803</v>
      </c>
      <c r="G178" s="243" t="s">
        <v>212</v>
      </c>
      <c r="H178" s="244">
        <v>4</v>
      </c>
      <c r="I178" s="245"/>
      <c r="J178" s="246">
        <f>ROUND(I178*H178,2)</f>
        <v>0</v>
      </c>
      <c r="K178" s="247"/>
      <c r="L178" s="248"/>
      <c r="M178" s="249" t="s">
        <v>1</v>
      </c>
      <c r="N178" s="250" t="s">
        <v>38</v>
      </c>
      <c r="O178" s="92"/>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188</v>
      </c>
      <c r="AT178" s="233" t="s">
        <v>200</v>
      </c>
      <c r="AU178" s="233" t="s">
        <v>83</v>
      </c>
      <c r="AY178" s="18" t="s">
        <v>152</v>
      </c>
      <c r="BE178" s="234">
        <f>IF(N178="základní",J178,0)</f>
        <v>0</v>
      </c>
      <c r="BF178" s="234">
        <f>IF(N178="snížená",J178,0)</f>
        <v>0</v>
      </c>
      <c r="BG178" s="234">
        <f>IF(N178="zákl. přenesená",J178,0)</f>
        <v>0</v>
      </c>
      <c r="BH178" s="234">
        <f>IF(N178="sníž. přenesená",J178,0)</f>
        <v>0</v>
      </c>
      <c r="BI178" s="234">
        <f>IF(N178="nulová",J178,0)</f>
        <v>0</v>
      </c>
      <c r="BJ178" s="18" t="s">
        <v>81</v>
      </c>
      <c r="BK178" s="234">
        <f>ROUND(I178*H178,2)</f>
        <v>0</v>
      </c>
      <c r="BL178" s="18" t="s">
        <v>169</v>
      </c>
      <c r="BM178" s="233" t="s">
        <v>1804</v>
      </c>
    </row>
    <row r="179" s="2" customFormat="1">
      <c r="A179" s="39"/>
      <c r="B179" s="40"/>
      <c r="C179" s="41"/>
      <c r="D179" s="235" t="s">
        <v>159</v>
      </c>
      <c r="E179" s="41"/>
      <c r="F179" s="236" t="s">
        <v>1803</v>
      </c>
      <c r="G179" s="41"/>
      <c r="H179" s="41"/>
      <c r="I179" s="237"/>
      <c r="J179" s="41"/>
      <c r="K179" s="41"/>
      <c r="L179" s="45"/>
      <c r="M179" s="238"/>
      <c r="N179" s="239"/>
      <c r="O179" s="92"/>
      <c r="P179" s="92"/>
      <c r="Q179" s="92"/>
      <c r="R179" s="92"/>
      <c r="S179" s="92"/>
      <c r="T179" s="93"/>
      <c r="U179" s="39"/>
      <c r="V179" s="39"/>
      <c r="W179" s="39"/>
      <c r="X179" s="39"/>
      <c r="Y179" s="39"/>
      <c r="Z179" s="39"/>
      <c r="AA179" s="39"/>
      <c r="AB179" s="39"/>
      <c r="AC179" s="39"/>
      <c r="AD179" s="39"/>
      <c r="AE179" s="39"/>
      <c r="AT179" s="18" t="s">
        <v>159</v>
      </c>
      <c r="AU179" s="18" t="s">
        <v>83</v>
      </c>
    </row>
    <row r="180" s="2" customFormat="1" ht="16.5" customHeight="1">
      <c r="A180" s="39"/>
      <c r="B180" s="40"/>
      <c r="C180" s="221" t="s">
        <v>230</v>
      </c>
      <c r="D180" s="221" t="s">
        <v>153</v>
      </c>
      <c r="E180" s="222" t="s">
        <v>1805</v>
      </c>
      <c r="F180" s="223" t="s">
        <v>1806</v>
      </c>
      <c r="G180" s="224" t="s">
        <v>293</v>
      </c>
      <c r="H180" s="225">
        <v>5</v>
      </c>
      <c r="I180" s="226"/>
      <c r="J180" s="227">
        <f>ROUND(I180*H180,2)</f>
        <v>0</v>
      </c>
      <c r="K180" s="228"/>
      <c r="L180" s="45"/>
      <c r="M180" s="229" t="s">
        <v>1</v>
      </c>
      <c r="N180" s="230" t="s">
        <v>38</v>
      </c>
      <c r="O180" s="92"/>
      <c r="P180" s="231">
        <f>O180*H180</f>
        <v>0</v>
      </c>
      <c r="Q180" s="231">
        <v>0</v>
      </c>
      <c r="R180" s="231">
        <f>Q180*H180</f>
        <v>0</v>
      </c>
      <c r="S180" s="231">
        <v>0</v>
      </c>
      <c r="T180" s="232">
        <f>S180*H180</f>
        <v>0</v>
      </c>
      <c r="U180" s="39"/>
      <c r="V180" s="39"/>
      <c r="W180" s="39"/>
      <c r="X180" s="39"/>
      <c r="Y180" s="39"/>
      <c r="Z180" s="39"/>
      <c r="AA180" s="39"/>
      <c r="AB180" s="39"/>
      <c r="AC180" s="39"/>
      <c r="AD180" s="39"/>
      <c r="AE180" s="39"/>
      <c r="AR180" s="233" t="s">
        <v>169</v>
      </c>
      <c r="AT180" s="233" t="s">
        <v>153</v>
      </c>
      <c r="AU180" s="233" t="s">
        <v>83</v>
      </c>
      <c r="AY180" s="18" t="s">
        <v>152</v>
      </c>
      <c r="BE180" s="234">
        <f>IF(N180="základní",J180,0)</f>
        <v>0</v>
      </c>
      <c r="BF180" s="234">
        <f>IF(N180="snížená",J180,0)</f>
        <v>0</v>
      </c>
      <c r="BG180" s="234">
        <f>IF(N180="zákl. přenesená",J180,0)</f>
        <v>0</v>
      </c>
      <c r="BH180" s="234">
        <f>IF(N180="sníž. přenesená",J180,0)</f>
        <v>0</v>
      </c>
      <c r="BI180" s="234">
        <f>IF(N180="nulová",J180,0)</f>
        <v>0</v>
      </c>
      <c r="BJ180" s="18" t="s">
        <v>81</v>
      </c>
      <c r="BK180" s="234">
        <f>ROUND(I180*H180,2)</f>
        <v>0</v>
      </c>
      <c r="BL180" s="18" t="s">
        <v>169</v>
      </c>
      <c r="BM180" s="233" t="s">
        <v>1807</v>
      </c>
    </row>
    <row r="181" s="2" customFormat="1">
      <c r="A181" s="39"/>
      <c r="B181" s="40"/>
      <c r="C181" s="41"/>
      <c r="D181" s="235" t="s">
        <v>159</v>
      </c>
      <c r="E181" s="41"/>
      <c r="F181" s="236" t="s">
        <v>1808</v>
      </c>
      <c r="G181" s="41"/>
      <c r="H181" s="41"/>
      <c r="I181" s="237"/>
      <c r="J181" s="41"/>
      <c r="K181" s="41"/>
      <c r="L181" s="45"/>
      <c r="M181" s="238"/>
      <c r="N181" s="239"/>
      <c r="O181" s="92"/>
      <c r="P181" s="92"/>
      <c r="Q181" s="92"/>
      <c r="R181" s="92"/>
      <c r="S181" s="92"/>
      <c r="T181" s="93"/>
      <c r="U181" s="39"/>
      <c r="V181" s="39"/>
      <c r="W181" s="39"/>
      <c r="X181" s="39"/>
      <c r="Y181" s="39"/>
      <c r="Z181" s="39"/>
      <c r="AA181" s="39"/>
      <c r="AB181" s="39"/>
      <c r="AC181" s="39"/>
      <c r="AD181" s="39"/>
      <c r="AE181" s="39"/>
      <c r="AT181" s="18" t="s">
        <v>159</v>
      </c>
      <c r="AU181" s="18" t="s">
        <v>83</v>
      </c>
    </row>
    <row r="182" s="2" customFormat="1" ht="16.5" customHeight="1">
      <c r="A182" s="39"/>
      <c r="B182" s="40"/>
      <c r="C182" s="240" t="s">
        <v>234</v>
      </c>
      <c r="D182" s="240" t="s">
        <v>200</v>
      </c>
      <c r="E182" s="241" t="s">
        <v>1809</v>
      </c>
      <c r="F182" s="242" t="s">
        <v>1810</v>
      </c>
      <c r="G182" s="243" t="s">
        <v>293</v>
      </c>
      <c r="H182" s="244">
        <v>2</v>
      </c>
      <c r="I182" s="245"/>
      <c r="J182" s="246">
        <f>ROUND(I182*H182,2)</f>
        <v>0</v>
      </c>
      <c r="K182" s="247"/>
      <c r="L182" s="248"/>
      <c r="M182" s="249" t="s">
        <v>1</v>
      </c>
      <c r="N182" s="250" t="s">
        <v>38</v>
      </c>
      <c r="O182" s="92"/>
      <c r="P182" s="231">
        <f>O182*H182</f>
        <v>0</v>
      </c>
      <c r="Q182" s="231">
        <v>0</v>
      </c>
      <c r="R182" s="231">
        <f>Q182*H182</f>
        <v>0</v>
      </c>
      <c r="S182" s="231">
        <v>0</v>
      </c>
      <c r="T182" s="232">
        <f>S182*H182</f>
        <v>0</v>
      </c>
      <c r="U182" s="39"/>
      <c r="V182" s="39"/>
      <c r="W182" s="39"/>
      <c r="X182" s="39"/>
      <c r="Y182" s="39"/>
      <c r="Z182" s="39"/>
      <c r="AA182" s="39"/>
      <c r="AB182" s="39"/>
      <c r="AC182" s="39"/>
      <c r="AD182" s="39"/>
      <c r="AE182" s="39"/>
      <c r="AR182" s="233" t="s">
        <v>188</v>
      </c>
      <c r="AT182" s="233" t="s">
        <v>200</v>
      </c>
      <c r="AU182" s="233" t="s">
        <v>83</v>
      </c>
      <c r="AY182" s="18" t="s">
        <v>152</v>
      </c>
      <c r="BE182" s="234">
        <f>IF(N182="základní",J182,0)</f>
        <v>0</v>
      </c>
      <c r="BF182" s="234">
        <f>IF(N182="snížená",J182,0)</f>
        <v>0</v>
      </c>
      <c r="BG182" s="234">
        <f>IF(N182="zákl. přenesená",J182,0)</f>
        <v>0</v>
      </c>
      <c r="BH182" s="234">
        <f>IF(N182="sníž. přenesená",J182,0)</f>
        <v>0</v>
      </c>
      <c r="BI182" s="234">
        <f>IF(N182="nulová",J182,0)</f>
        <v>0</v>
      </c>
      <c r="BJ182" s="18" t="s">
        <v>81</v>
      </c>
      <c r="BK182" s="234">
        <f>ROUND(I182*H182,2)</f>
        <v>0</v>
      </c>
      <c r="BL182" s="18" t="s">
        <v>169</v>
      </c>
      <c r="BM182" s="233" t="s">
        <v>1811</v>
      </c>
    </row>
    <row r="183" s="2" customFormat="1">
      <c r="A183" s="39"/>
      <c r="B183" s="40"/>
      <c r="C183" s="41"/>
      <c r="D183" s="235" t="s">
        <v>159</v>
      </c>
      <c r="E183" s="41"/>
      <c r="F183" s="236" t="s">
        <v>1810</v>
      </c>
      <c r="G183" s="41"/>
      <c r="H183" s="41"/>
      <c r="I183" s="237"/>
      <c r="J183" s="41"/>
      <c r="K183" s="41"/>
      <c r="L183" s="45"/>
      <c r="M183" s="238"/>
      <c r="N183" s="239"/>
      <c r="O183" s="92"/>
      <c r="P183" s="92"/>
      <c r="Q183" s="92"/>
      <c r="R183" s="92"/>
      <c r="S183" s="92"/>
      <c r="T183" s="93"/>
      <c r="U183" s="39"/>
      <c r="V183" s="39"/>
      <c r="W183" s="39"/>
      <c r="X183" s="39"/>
      <c r="Y183" s="39"/>
      <c r="Z183" s="39"/>
      <c r="AA183" s="39"/>
      <c r="AB183" s="39"/>
      <c r="AC183" s="39"/>
      <c r="AD183" s="39"/>
      <c r="AE183" s="39"/>
      <c r="AT183" s="18" t="s">
        <v>159</v>
      </c>
      <c r="AU183" s="18" t="s">
        <v>83</v>
      </c>
    </row>
    <row r="184" s="2" customFormat="1" ht="16.5" customHeight="1">
      <c r="A184" s="39"/>
      <c r="B184" s="40"/>
      <c r="C184" s="240" t="s">
        <v>239</v>
      </c>
      <c r="D184" s="240" t="s">
        <v>200</v>
      </c>
      <c r="E184" s="241" t="s">
        <v>1812</v>
      </c>
      <c r="F184" s="242" t="s">
        <v>1813</v>
      </c>
      <c r="G184" s="243" t="s">
        <v>293</v>
      </c>
      <c r="H184" s="244">
        <v>3</v>
      </c>
      <c r="I184" s="245"/>
      <c r="J184" s="246">
        <f>ROUND(I184*H184,2)</f>
        <v>0</v>
      </c>
      <c r="K184" s="247"/>
      <c r="L184" s="248"/>
      <c r="M184" s="249" t="s">
        <v>1</v>
      </c>
      <c r="N184" s="250" t="s">
        <v>38</v>
      </c>
      <c r="O184" s="92"/>
      <c r="P184" s="231">
        <f>O184*H184</f>
        <v>0</v>
      </c>
      <c r="Q184" s="231">
        <v>0</v>
      </c>
      <c r="R184" s="231">
        <f>Q184*H184</f>
        <v>0</v>
      </c>
      <c r="S184" s="231">
        <v>0</v>
      </c>
      <c r="T184" s="232">
        <f>S184*H184</f>
        <v>0</v>
      </c>
      <c r="U184" s="39"/>
      <c r="V184" s="39"/>
      <c r="W184" s="39"/>
      <c r="X184" s="39"/>
      <c r="Y184" s="39"/>
      <c r="Z184" s="39"/>
      <c r="AA184" s="39"/>
      <c r="AB184" s="39"/>
      <c r="AC184" s="39"/>
      <c r="AD184" s="39"/>
      <c r="AE184" s="39"/>
      <c r="AR184" s="233" t="s">
        <v>188</v>
      </c>
      <c r="AT184" s="233" t="s">
        <v>200</v>
      </c>
      <c r="AU184" s="233" t="s">
        <v>83</v>
      </c>
      <c r="AY184" s="18" t="s">
        <v>152</v>
      </c>
      <c r="BE184" s="234">
        <f>IF(N184="základní",J184,0)</f>
        <v>0</v>
      </c>
      <c r="BF184" s="234">
        <f>IF(N184="snížená",J184,0)</f>
        <v>0</v>
      </c>
      <c r="BG184" s="234">
        <f>IF(N184="zákl. přenesená",J184,0)</f>
        <v>0</v>
      </c>
      <c r="BH184" s="234">
        <f>IF(N184="sníž. přenesená",J184,0)</f>
        <v>0</v>
      </c>
      <c r="BI184" s="234">
        <f>IF(N184="nulová",J184,0)</f>
        <v>0</v>
      </c>
      <c r="BJ184" s="18" t="s">
        <v>81</v>
      </c>
      <c r="BK184" s="234">
        <f>ROUND(I184*H184,2)</f>
        <v>0</v>
      </c>
      <c r="BL184" s="18" t="s">
        <v>169</v>
      </c>
      <c r="BM184" s="233" t="s">
        <v>1814</v>
      </c>
    </row>
    <row r="185" s="2" customFormat="1">
      <c r="A185" s="39"/>
      <c r="B185" s="40"/>
      <c r="C185" s="41"/>
      <c r="D185" s="235" t="s">
        <v>159</v>
      </c>
      <c r="E185" s="41"/>
      <c r="F185" s="236" t="s">
        <v>1815</v>
      </c>
      <c r="G185" s="41"/>
      <c r="H185" s="41"/>
      <c r="I185" s="237"/>
      <c r="J185" s="41"/>
      <c r="K185" s="41"/>
      <c r="L185" s="45"/>
      <c r="M185" s="238"/>
      <c r="N185" s="239"/>
      <c r="O185" s="92"/>
      <c r="P185" s="92"/>
      <c r="Q185" s="92"/>
      <c r="R185" s="92"/>
      <c r="S185" s="92"/>
      <c r="T185" s="93"/>
      <c r="U185" s="39"/>
      <c r="V185" s="39"/>
      <c r="W185" s="39"/>
      <c r="X185" s="39"/>
      <c r="Y185" s="39"/>
      <c r="Z185" s="39"/>
      <c r="AA185" s="39"/>
      <c r="AB185" s="39"/>
      <c r="AC185" s="39"/>
      <c r="AD185" s="39"/>
      <c r="AE185" s="39"/>
      <c r="AT185" s="18" t="s">
        <v>159</v>
      </c>
      <c r="AU185" s="18" t="s">
        <v>83</v>
      </c>
    </row>
    <row r="186" s="2" customFormat="1" ht="21.75" customHeight="1">
      <c r="A186" s="39"/>
      <c r="B186" s="40"/>
      <c r="C186" s="221" t="s">
        <v>243</v>
      </c>
      <c r="D186" s="221" t="s">
        <v>153</v>
      </c>
      <c r="E186" s="222" t="s">
        <v>1816</v>
      </c>
      <c r="F186" s="223" t="s">
        <v>1817</v>
      </c>
      <c r="G186" s="224" t="s">
        <v>293</v>
      </c>
      <c r="H186" s="225">
        <v>1</v>
      </c>
      <c r="I186" s="226"/>
      <c r="J186" s="227">
        <f>ROUND(I186*H186,2)</f>
        <v>0</v>
      </c>
      <c r="K186" s="228"/>
      <c r="L186" s="45"/>
      <c r="M186" s="229" t="s">
        <v>1</v>
      </c>
      <c r="N186" s="230" t="s">
        <v>38</v>
      </c>
      <c r="O186" s="92"/>
      <c r="P186" s="231">
        <f>O186*H186</f>
        <v>0</v>
      </c>
      <c r="Q186" s="231">
        <v>0</v>
      </c>
      <c r="R186" s="231">
        <f>Q186*H186</f>
        <v>0</v>
      </c>
      <c r="S186" s="231">
        <v>0</v>
      </c>
      <c r="T186" s="232">
        <f>S186*H186</f>
        <v>0</v>
      </c>
      <c r="U186" s="39"/>
      <c r="V186" s="39"/>
      <c r="W186" s="39"/>
      <c r="X186" s="39"/>
      <c r="Y186" s="39"/>
      <c r="Z186" s="39"/>
      <c r="AA186" s="39"/>
      <c r="AB186" s="39"/>
      <c r="AC186" s="39"/>
      <c r="AD186" s="39"/>
      <c r="AE186" s="39"/>
      <c r="AR186" s="233" t="s">
        <v>169</v>
      </c>
      <c r="AT186" s="233" t="s">
        <v>153</v>
      </c>
      <c r="AU186" s="233" t="s">
        <v>83</v>
      </c>
      <c r="AY186" s="18" t="s">
        <v>152</v>
      </c>
      <c r="BE186" s="234">
        <f>IF(N186="základní",J186,0)</f>
        <v>0</v>
      </c>
      <c r="BF186" s="234">
        <f>IF(N186="snížená",J186,0)</f>
        <v>0</v>
      </c>
      <c r="BG186" s="234">
        <f>IF(N186="zákl. přenesená",J186,0)</f>
        <v>0</v>
      </c>
      <c r="BH186" s="234">
        <f>IF(N186="sníž. přenesená",J186,0)</f>
        <v>0</v>
      </c>
      <c r="BI186" s="234">
        <f>IF(N186="nulová",J186,0)</f>
        <v>0</v>
      </c>
      <c r="BJ186" s="18" t="s">
        <v>81</v>
      </c>
      <c r="BK186" s="234">
        <f>ROUND(I186*H186,2)</f>
        <v>0</v>
      </c>
      <c r="BL186" s="18" t="s">
        <v>169</v>
      </c>
      <c r="BM186" s="233" t="s">
        <v>1818</v>
      </c>
    </row>
    <row r="187" s="2" customFormat="1">
      <c r="A187" s="39"/>
      <c r="B187" s="40"/>
      <c r="C187" s="41"/>
      <c r="D187" s="235" t="s">
        <v>159</v>
      </c>
      <c r="E187" s="41"/>
      <c r="F187" s="236" t="s">
        <v>1819</v>
      </c>
      <c r="G187" s="41"/>
      <c r="H187" s="41"/>
      <c r="I187" s="237"/>
      <c r="J187" s="41"/>
      <c r="K187" s="41"/>
      <c r="L187" s="45"/>
      <c r="M187" s="238"/>
      <c r="N187" s="239"/>
      <c r="O187" s="92"/>
      <c r="P187" s="92"/>
      <c r="Q187" s="92"/>
      <c r="R187" s="92"/>
      <c r="S187" s="92"/>
      <c r="T187" s="93"/>
      <c r="U187" s="39"/>
      <c r="V187" s="39"/>
      <c r="W187" s="39"/>
      <c r="X187" s="39"/>
      <c r="Y187" s="39"/>
      <c r="Z187" s="39"/>
      <c r="AA187" s="39"/>
      <c r="AB187" s="39"/>
      <c r="AC187" s="39"/>
      <c r="AD187" s="39"/>
      <c r="AE187" s="39"/>
      <c r="AT187" s="18" t="s">
        <v>159</v>
      </c>
      <c r="AU187" s="18" t="s">
        <v>83</v>
      </c>
    </row>
    <row r="188" s="2" customFormat="1" ht="16.5" customHeight="1">
      <c r="A188" s="39"/>
      <c r="B188" s="40"/>
      <c r="C188" s="240" t="s">
        <v>7</v>
      </c>
      <c r="D188" s="240" t="s">
        <v>200</v>
      </c>
      <c r="E188" s="241" t="s">
        <v>1820</v>
      </c>
      <c r="F188" s="242" t="s">
        <v>1821</v>
      </c>
      <c r="G188" s="243" t="s">
        <v>293</v>
      </c>
      <c r="H188" s="244">
        <v>1</v>
      </c>
      <c r="I188" s="245"/>
      <c r="J188" s="246">
        <f>ROUND(I188*H188,2)</f>
        <v>0</v>
      </c>
      <c r="K188" s="247"/>
      <c r="L188" s="248"/>
      <c r="M188" s="249" t="s">
        <v>1</v>
      </c>
      <c r="N188" s="250" t="s">
        <v>38</v>
      </c>
      <c r="O188" s="92"/>
      <c r="P188" s="231">
        <f>O188*H188</f>
        <v>0</v>
      </c>
      <c r="Q188" s="231">
        <v>0</v>
      </c>
      <c r="R188" s="231">
        <f>Q188*H188</f>
        <v>0</v>
      </c>
      <c r="S188" s="231">
        <v>0</v>
      </c>
      <c r="T188" s="232">
        <f>S188*H188</f>
        <v>0</v>
      </c>
      <c r="U188" s="39"/>
      <c r="V188" s="39"/>
      <c r="W188" s="39"/>
      <c r="X188" s="39"/>
      <c r="Y188" s="39"/>
      <c r="Z188" s="39"/>
      <c r="AA188" s="39"/>
      <c r="AB188" s="39"/>
      <c r="AC188" s="39"/>
      <c r="AD188" s="39"/>
      <c r="AE188" s="39"/>
      <c r="AR188" s="233" t="s">
        <v>188</v>
      </c>
      <c r="AT188" s="233" t="s">
        <v>200</v>
      </c>
      <c r="AU188" s="233" t="s">
        <v>83</v>
      </c>
      <c r="AY188" s="18" t="s">
        <v>152</v>
      </c>
      <c r="BE188" s="234">
        <f>IF(N188="základní",J188,0)</f>
        <v>0</v>
      </c>
      <c r="BF188" s="234">
        <f>IF(N188="snížená",J188,0)</f>
        <v>0</v>
      </c>
      <c r="BG188" s="234">
        <f>IF(N188="zákl. přenesená",J188,0)</f>
        <v>0</v>
      </c>
      <c r="BH188" s="234">
        <f>IF(N188="sníž. přenesená",J188,0)</f>
        <v>0</v>
      </c>
      <c r="BI188" s="234">
        <f>IF(N188="nulová",J188,0)</f>
        <v>0</v>
      </c>
      <c r="BJ188" s="18" t="s">
        <v>81</v>
      </c>
      <c r="BK188" s="234">
        <f>ROUND(I188*H188,2)</f>
        <v>0</v>
      </c>
      <c r="BL188" s="18" t="s">
        <v>169</v>
      </c>
      <c r="BM188" s="233" t="s">
        <v>1822</v>
      </c>
    </row>
    <row r="189" s="2" customFormat="1">
      <c r="A189" s="39"/>
      <c r="B189" s="40"/>
      <c r="C189" s="41"/>
      <c r="D189" s="235" t="s">
        <v>159</v>
      </c>
      <c r="E189" s="41"/>
      <c r="F189" s="236" t="s">
        <v>1821</v>
      </c>
      <c r="G189" s="41"/>
      <c r="H189" s="41"/>
      <c r="I189" s="237"/>
      <c r="J189" s="41"/>
      <c r="K189" s="41"/>
      <c r="L189" s="45"/>
      <c r="M189" s="238"/>
      <c r="N189" s="239"/>
      <c r="O189" s="92"/>
      <c r="P189" s="92"/>
      <c r="Q189" s="92"/>
      <c r="R189" s="92"/>
      <c r="S189" s="92"/>
      <c r="T189" s="93"/>
      <c r="U189" s="39"/>
      <c r="V189" s="39"/>
      <c r="W189" s="39"/>
      <c r="X189" s="39"/>
      <c r="Y189" s="39"/>
      <c r="Z189" s="39"/>
      <c r="AA189" s="39"/>
      <c r="AB189" s="39"/>
      <c r="AC189" s="39"/>
      <c r="AD189" s="39"/>
      <c r="AE189" s="39"/>
      <c r="AT189" s="18" t="s">
        <v>159</v>
      </c>
      <c r="AU189" s="18" t="s">
        <v>83</v>
      </c>
    </row>
    <row r="190" s="2" customFormat="1" ht="21.75" customHeight="1">
      <c r="A190" s="39"/>
      <c r="B190" s="40"/>
      <c r="C190" s="221" t="s">
        <v>250</v>
      </c>
      <c r="D190" s="221" t="s">
        <v>153</v>
      </c>
      <c r="E190" s="222" t="s">
        <v>1823</v>
      </c>
      <c r="F190" s="223" t="s">
        <v>1824</v>
      </c>
      <c r="G190" s="224" t="s">
        <v>293</v>
      </c>
      <c r="H190" s="225">
        <v>1</v>
      </c>
      <c r="I190" s="226"/>
      <c r="J190" s="227">
        <f>ROUND(I190*H190,2)</f>
        <v>0</v>
      </c>
      <c r="K190" s="228"/>
      <c r="L190" s="45"/>
      <c r="M190" s="229" t="s">
        <v>1</v>
      </c>
      <c r="N190" s="230" t="s">
        <v>38</v>
      </c>
      <c r="O190" s="92"/>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169</v>
      </c>
      <c r="AT190" s="233" t="s">
        <v>153</v>
      </c>
      <c r="AU190" s="233" t="s">
        <v>83</v>
      </c>
      <c r="AY190" s="18" t="s">
        <v>152</v>
      </c>
      <c r="BE190" s="234">
        <f>IF(N190="základní",J190,0)</f>
        <v>0</v>
      </c>
      <c r="BF190" s="234">
        <f>IF(N190="snížená",J190,0)</f>
        <v>0</v>
      </c>
      <c r="BG190" s="234">
        <f>IF(N190="zákl. přenesená",J190,0)</f>
        <v>0</v>
      </c>
      <c r="BH190" s="234">
        <f>IF(N190="sníž. přenesená",J190,0)</f>
        <v>0</v>
      </c>
      <c r="BI190" s="234">
        <f>IF(N190="nulová",J190,0)</f>
        <v>0</v>
      </c>
      <c r="BJ190" s="18" t="s">
        <v>81</v>
      </c>
      <c r="BK190" s="234">
        <f>ROUND(I190*H190,2)</f>
        <v>0</v>
      </c>
      <c r="BL190" s="18" t="s">
        <v>169</v>
      </c>
      <c r="BM190" s="233" t="s">
        <v>1825</v>
      </c>
    </row>
    <row r="191" s="2" customFormat="1">
      <c r="A191" s="39"/>
      <c r="B191" s="40"/>
      <c r="C191" s="41"/>
      <c r="D191" s="235" t="s">
        <v>159</v>
      </c>
      <c r="E191" s="41"/>
      <c r="F191" s="236" t="s">
        <v>1826</v>
      </c>
      <c r="G191" s="41"/>
      <c r="H191" s="41"/>
      <c r="I191" s="237"/>
      <c r="J191" s="41"/>
      <c r="K191" s="41"/>
      <c r="L191" s="45"/>
      <c r="M191" s="238"/>
      <c r="N191" s="239"/>
      <c r="O191" s="92"/>
      <c r="P191" s="92"/>
      <c r="Q191" s="92"/>
      <c r="R191" s="92"/>
      <c r="S191" s="92"/>
      <c r="T191" s="93"/>
      <c r="U191" s="39"/>
      <c r="V191" s="39"/>
      <c r="W191" s="39"/>
      <c r="X191" s="39"/>
      <c r="Y191" s="39"/>
      <c r="Z191" s="39"/>
      <c r="AA191" s="39"/>
      <c r="AB191" s="39"/>
      <c r="AC191" s="39"/>
      <c r="AD191" s="39"/>
      <c r="AE191" s="39"/>
      <c r="AT191" s="18" t="s">
        <v>159</v>
      </c>
      <c r="AU191" s="18" t="s">
        <v>83</v>
      </c>
    </row>
    <row r="192" s="2" customFormat="1" ht="21.75" customHeight="1">
      <c r="A192" s="39"/>
      <c r="B192" s="40"/>
      <c r="C192" s="240" t="s">
        <v>254</v>
      </c>
      <c r="D192" s="240" t="s">
        <v>200</v>
      </c>
      <c r="E192" s="241" t="s">
        <v>1827</v>
      </c>
      <c r="F192" s="242" t="s">
        <v>1828</v>
      </c>
      <c r="G192" s="243" t="s">
        <v>293</v>
      </c>
      <c r="H192" s="244">
        <v>1</v>
      </c>
      <c r="I192" s="245"/>
      <c r="J192" s="246">
        <f>ROUND(I192*H192,2)</f>
        <v>0</v>
      </c>
      <c r="K192" s="247"/>
      <c r="L192" s="248"/>
      <c r="M192" s="249" t="s">
        <v>1</v>
      </c>
      <c r="N192" s="250" t="s">
        <v>38</v>
      </c>
      <c r="O192" s="92"/>
      <c r="P192" s="231">
        <f>O192*H192</f>
        <v>0</v>
      </c>
      <c r="Q192" s="231">
        <v>0</v>
      </c>
      <c r="R192" s="231">
        <f>Q192*H192</f>
        <v>0</v>
      </c>
      <c r="S192" s="231">
        <v>0</v>
      </c>
      <c r="T192" s="232">
        <f>S192*H192</f>
        <v>0</v>
      </c>
      <c r="U192" s="39"/>
      <c r="V192" s="39"/>
      <c r="W192" s="39"/>
      <c r="X192" s="39"/>
      <c r="Y192" s="39"/>
      <c r="Z192" s="39"/>
      <c r="AA192" s="39"/>
      <c r="AB192" s="39"/>
      <c r="AC192" s="39"/>
      <c r="AD192" s="39"/>
      <c r="AE192" s="39"/>
      <c r="AR192" s="233" t="s">
        <v>188</v>
      </c>
      <c r="AT192" s="233" t="s">
        <v>200</v>
      </c>
      <c r="AU192" s="233" t="s">
        <v>83</v>
      </c>
      <c r="AY192" s="18" t="s">
        <v>152</v>
      </c>
      <c r="BE192" s="234">
        <f>IF(N192="základní",J192,0)</f>
        <v>0</v>
      </c>
      <c r="BF192" s="234">
        <f>IF(N192="snížená",J192,0)</f>
        <v>0</v>
      </c>
      <c r="BG192" s="234">
        <f>IF(N192="zákl. přenesená",J192,0)</f>
        <v>0</v>
      </c>
      <c r="BH192" s="234">
        <f>IF(N192="sníž. přenesená",J192,0)</f>
        <v>0</v>
      </c>
      <c r="BI192" s="234">
        <f>IF(N192="nulová",J192,0)</f>
        <v>0</v>
      </c>
      <c r="BJ192" s="18" t="s">
        <v>81</v>
      </c>
      <c r="BK192" s="234">
        <f>ROUND(I192*H192,2)</f>
        <v>0</v>
      </c>
      <c r="BL192" s="18" t="s">
        <v>169</v>
      </c>
      <c r="BM192" s="233" t="s">
        <v>1829</v>
      </c>
    </row>
    <row r="193" s="2" customFormat="1">
      <c r="A193" s="39"/>
      <c r="B193" s="40"/>
      <c r="C193" s="41"/>
      <c r="D193" s="235" t="s">
        <v>159</v>
      </c>
      <c r="E193" s="41"/>
      <c r="F193" s="236" t="s">
        <v>1830</v>
      </c>
      <c r="G193" s="41"/>
      <c r="H193" s="41"/>
      <c r="I193" s="237"/>
      <c r="J193" s="41"/>
      <c r="K193" s="41"/>
      <c r="L193" s="45"/>
      <c r="M193" s="238"/>
      <c r="N193" s="239"/>
      <c r="O193" s="92"/>
      <c r="P193" s="92"/>
      <c r="Q193" s="92"/>
      <c r="R193" s="92"/>
      <c r="S193" s="92"/>
      <c r="T193" s="93"/>
      <c r="U193" s="39"/>
      <c r="V193" s="39"/>
      <c r="W193" s="39"/>
      <c r="X193" s="39"/>
      <c r="Y193" s="39"/>
      <c r="Z193" s="39"/>
      <c r="AA193" s="39"/>
      <c r="AB193" s="39"/>
      <c r="AC193" s="39"/>
      <c r="AD193" s="39"/>
      <c r="AE193" s="39"/>
      <c r="AT193" s="18" t="s">
        <v>159</v>
      </c>
      <c r="AU193" s="18" t="s">
        <v>83</v>
      </c>
    </row>
    <row r="194" s="2" customFormat="1" ht="21.75" customHeight="1">
      <c r="A194" s="39"/>
      <c r="B194" s="40"/>
      <c r="C194" s="221" t="s">
        <v>260</v>
      </c>
      <c r="D194" s="221" t="s">
        <v>153</v>
      </c>
      <c r="E194" s="222" t="s">
        <v>1831</v>
      </c>
      <c r="F194" s="223" t="s">
        <v>1832</v>
      </c>
      <c r="G194" s="224" t="s">
        <v>212</v>
      </c>
      <c r="H194" s="225">
        <v>4</v>
      </c>
      <c r="I194" s="226"/>
      <c r="J194" s="227">
        <f>ROUND(I194*H194,2)</f>
        <v>0</v>
      </c>
      <c r="K194" s="228"/>
      <c r="L194" s="45"/>
      <c r="M194" s="229" t="s">
        <v>1</v>
      </c>
      <c r="N194" s="230" t="s">
        <v>38</v>
      </c>
      <c r="O194" s="92"/>
      <c r="P194" s="231">
        <f>O194*H194</f>
        <v>0</v>
      </c>
      <c r="Q194" s="231">
        <v>0</v>
      </c>
      <c r="R194" s="231">
        <f>Q194*H194</f>
        <v>0</v>
      </c>
      <c r="S194" s="231">
        <v>0</v>
      </c>
      <c r="T194" s="232">
        <f>S194*H194</f>
        <v>0</v>
      </c>
      <c r="U194" s="39"/>
      <c r="V194" s="39"/>
      <c r="W194" s="39"/>
      <c r="X194" s="39"/>
      <c r="Y194" s="39"/>
      <c r="Z194" s="39"/>
      <c r="AA194" s="39"/>
      <c r="AB194" s="39"/>
      <c r="AC194" s="39"/>
      <c r="AD194" s="39"/>
      <c r="AE194" s="39"/>
      <c r="AR194" s="233" t="s">
        <v>169</v>
      </c>
      <c r="AT194" s="233" t="s">
        <v>153</v>
      </c>
      <c r="AU194" s="233" t="s">
        <v>83</v>
      </c>
      <c r="AY194" s="18" t="s">
        <v>152</v>
      </c>
      <c r="BE194" s="234">
        <f>IF(N194="základní",J194,0)</f>
        <v>0</v>
      </c>
      <c r="BF194" s="234">
        <f>IF(N194="snížená",J194,0)</f>
        <v>0</v>
      </c>
      <c r="BG194" s="234">
        <f>IF(N194="zákl. přenesená",J194,0)</f>
        <v>0</v>
      </c>
      <c r="BH194" s="234">
        <f>IF(N194="sníž. přenesená",J194,0)</f>
        <v>0</v>
      </c>
      <c r="BI194" s="234">
        <f>IF(N194="nulová",J194,0)</f>
        <v>0</v>
      </c>
      <c r="BJ194" s="18" t="s">
        <v>81</v>
      </c>
      <c r="BK194" s="234">
        <f>ROUND(I194*H194,2)</f>
        <v>0</v>
      </c>
      <c r="BL194" s="18" t="s">
        <v>169</v>
      </c>
      <c r="BM194" s="233" t="s">
        <v>1833</v>
      </c>
    </row>
    <row r="195" s="2" customFormat="1">
      <c r="A195" s="39"/>
      <c r="B195" s="40"/>
      <c r="C195" s="41"/>
      <c r="D195" s="235" t="s">
        <v>159</v>
      </c>
      <c r="E195" s="41"/>
      <c r="F195" s="236" t="s">
        <v>1832</v>
      </c>
      <c r="G195" s="41"/>
      <c r="H195" s="41"/>
      <c r="I195" s="237"/>
      <c r="J195" s="41"/>
      <c r="K195" s="41"/>
      <c r="L195" s="45"/>
      <c r="M195" s="238"/>
      <c r="N195" s="239"/>
      <c r="O195" s="92"/>
      <c r="P195" s="92"/>
      <c r="Q195" s="92"/>
      <c r="R195" s="92"/>
      <c r="S195" s="92"/>
      <c r="T195" s="93"/>
      <c r="U195" s="39"/>
      <c r="V195" s="39"/>
      <c r="W195" s="39"/>
      <c r="X195" s="39"/>
      <c r="Y195" s="39"/>
      <c r="Z195" s="39"/>
      <c r="AA195" s="39"/>
      <c r="AB195" s="39"/>
      <c r="AC195" s="39"/>
      <c r="AD195" s="39"/>
      <c r="AE195" s="39"/>
      <c r="AT195" s="18" t="s">
        <v>159</v>
      </c>
      <c r="AU195" s="18" t="s">
        <v>83</v>
      </c>
    </row>
    <row r="196" s="2" customFormat="1" ht="16.5" customHeight="1">
      <c r="A196" s="39"/>
      <c r="B196" s="40"/>
      <c r="C196" s="221" t="s">
        <v>264</v>
      </c>
      <c r="D196" s="221" t="s">
        <v>153</v>
      </c>
      <c r="E196" s="222" t="s">
        <v>1834</v>
      </c>
      <c r="F196" s="223" t="s">
        <v>1835</v>
      </c>
      <c r="G196" s="224" t="s">
        <v>212</v>
      </c>
      <c r="H196" s="225">
        <v>4</v>
      </c>
      <c r="I196" s="226"/>
      <c r="J196" s="227">
        <f>ROUND(I196*H196,2)</f>
        <v>0</v>
      </c>
      <c r="K196" s="228"/>
      <c r="L196" s="45"/>
      <c r="M196" s="229" t="s">
        <v>1</v>
      </c>
      <c r="N196" s="230" t="s">
        <v>38</v>
      </c>
      <c r="O196" s="92"/>
      <c r="P196" s="231">
        <f>O196*H196</f>
        <v>0</v>
      </c>
      <c r="Q196" s="231">
        <v>0</v>
      </c>
      <c r="R196" s="231">
        <f>Q196*H196</f>
        <v>0</v>
      </c>
      <c r="S196" s="231">
        <v>0</v>
      </c>
      <c r="T196" s="232">
        <f>S196*H196</f>
        <v>0</v>
      </c>
      <c r="U196" s="39"/>
      <c r="V196" s="39"/>
      <c r="W196" s="39"/>
      <c r="X196" s="39"/>
      <c r="Y196" s="39"/>
      <c r="Z196" s="39"/>
      <c r="AA196" s="39"/>
      <c r="AB196" s="39"/>
      <c r="AC196" s="39"/>
      <c r="AD196" s="39"/>
      <c r="AE196" s="39"/>
      <c r="AR196" s="233" t="s">
        <v>169</v>
      </c>
      <c r="AT196" s="233" t="s">
        <v>153</v>
      </c>
      <c r="AU196" s="233" t="s">
        <v>83</v>
      </c>
      <c r="AY196" s="18" t="s">
        <v>152</v>
      </c>
      <c r="BE196" s="234">
        <f>IF(N196="základní",J196,0)</f>
        <v>0</v>
      </c>
      <c r="BF196" s="234">
        <f>IF(N196="snížená",J196,0)</f>
        <v>0</v>
      </c>
      <c r="BG196" s="234">
        <f>IF(N196="zákl. přenesená",J196,0)</f>
        <v>0</v>
      </c>
      <c r="BH196" s="234">
        <f>IF(N196="sníž. přenesená",J196,0)</f>
        <v>0</v>
      </c>
      <c r="BI196" s="234">
        <f>IF(N196="nulová",J196,0)</f>
        <v>0</v>
      </c>
      <c r="BJ196" s="18" t="s">
        <v>81</v>
      </c>
      <c r="BK196" s="234">
        <f>ROUND(I196*H196,2)</f>
        <v>0</v>
      </c>
      <c r="BL196" s="18" t="s">
        <v>169</v>
      </c>
      <c r="BM196" s="233" t="s">
        <v>1836</v>
      </c>
    </row>
    <row r="197" s="2" customFormat="1">
      <c r="A197" s="39"/>
      <c r="B197" s="40"/>
      <c r="C197" s="41"/>
      <c r="D197" s="235" t="s">
        <v>159</v>
      </c>
      <c r="E197" s="41"/>
      <c r="F197" s="236" t="s">
        <v>1837</v>
      </c>
      <c r="G197" s="41"/>
      <c r="H197" s="41"/>
      <c r="I197" s="237"/>
      <c r="J197" s="41"/>
      <c r="K197" s="41"/>
      <c r="L197" s="45"/>
      <c r="M197" s="238"/>
      <c r="N197" s="239"/>
      <c r="O197" s="92"/>
      <c r="P197" s="92"/>
      <c r="Q197" s="92"/>
      <c r="R197" s="92"/>
      <c r="S197" s="92"/>
      <c r="T197" s="93"/>
      <c r="U197" s="39"/>
      <c r="V197" s="39"/>
      <c r="W197" s="39"/>
      <c r="X197" s="39"/>
      <c r="Y197" s="39"/>
      <c r="Z197" s="39"/>
      <c r="AA197" s="39"/>
      <c r="AB197" s="39"/>
      <c r="AC197" s="39"/>
      <c r="AD197" s="39"/>
      <c r="AE197" s="39"/>
      <c r="AT197" s="18" t="s">
        <v>159</v>
      </c>
      <c r="AU197" s="18" t="s">
        <v>83</v>
      </c>
    </row>
    <row r="198" s="2" customFormat="1" ht="21.75" customHeight="1">
      <c r="A198" s="39"/>
      <c r="B198" s="40"/>
      <c r="C198" s="221" t="s">
        <v>268</v>
      </c>
      <c r="D198" s="221" t="s">
        <v>153</v>
      </c>
      <c r="E198" s="222" t="s">
        <v>1838</v>
      </c>
      <c r="F198" s="223" t="s">
        <v>1839</v>
      </c>
      <c r="G198" s="224" t="s">
        <v>293</v>
      </c>
      <c r="H198" s="225">
        <v>1</v>
      </c>
      <c r="I198" s="226"/>
      <c r="J198" s="227">
        <f>ROUND(I198*H198,2)</f>
        <v>0</v>
      </c>
      <c r="K198" s="228"/>
      <c r="L198" s="45"/>
      <c r="M198" s="229" t="s">
        <v>1</v>
      </c>
      <c r="N198" s="230" t="s">
        <v>38</v>
      </c>
      <c r="O198" s="92"/>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169</v>
      </c>
      <c r="AT198" s="233" t="s">
        <v>153</v>
      </c>
      <c r="AU198" s="233" t="s">
        <v>83</v>
      </c>
      <c r="AY198" s="18" t="s">
        <v>152</v>
      </c>
      <c r="BE198" s="234">
        <f>IF(N198="základní",J198,0)</f>
        <v>0</v>
      </c>
      <c r="BF198" s="234">
        <f>IF(N198="snížená",J198,0)</f>
        <v>0</v>
      </c>
      <c r="BG198" s="234">
        <f>IF(N198="zákl. přenesená",J198,0)</f>
        <v>0</v>
      </c>
      <c r="BH198" s="234">
        <f>IF(N198="sníž. přenesená",J198,0)</f>
        <v>0</v>
      </c>
      <c r="BI198" s="234">
        <f>IF(N198="nulová",J198,0)</f>
        <v>0</v>
      </c>
      <c r="BJ198" s="18" t="s">
        <v>81</v>
      </c>
      <c r="BK198" s="234">
        <f>ROUND(I198*H198,2)</f>
        <v>0</v>
      </c>
      <c r="BL198" s="18" t="s">
        <v>169</v>
      </c>
      <c r="BM198" s="233" t="s">
        <v>1840</v>
      </c>
    </row>
    <row r="199" s="2" customFormat="1">
      <c r="A199" s="39"/>
      <c r="B199" s="40"/>
      <c r="C199" s="41"/>
      <c r="D199" s="235" t="s">
        <v>159</v>
      </c>
      <c r="E199" s="41"/>
      <c r="F199" s="236" t="s">
        <v>1841</v>
      </c>
      <c r="G199" s="41"/>
      <c r="H199" s="41"/>
      <c r="I199" s="237"/>
      <c r="J199" s="41"/>
      <c r="K199" s="41"/>
      <c r="L199" s="45"/>
      <c r="M199" s="238"/>
      <c r="N199" s="239"/>
      <c r="O199" s="92"/>
      <c r="P199" s="92"/>
      <c r="Q199" s="92"/>
      <c r="R199" s="92"/>
      <c r="S199" s="92"/>
      <c r="T199" s="93"/>
      <c r="U199" s="39"/>
      <c r="V199" s="39"/>
      <c r="W199" s="39"/>
      <c r="X199" s="39"/>
      <c r="Y199" s="39"/>
      <c r="Z199" s="39"/>
      <c r="AA199" s="39"/>
      <c r="AB199" s="39"/>
      <c r="AC199" s="39"/>
      <c r="AD199" s="39"/>
      <c r="AE199" s="39"/>
      <c r="AT199" s="18" t="s">
        <v>159</v>
      </c>
      <c r="AU199" s="18" t="s">
        <v>83</v>
      </c>
    </row>
    <row r="200" s="2" customFormat="1" ht="21.75" customHeight="1">
      <c r="A200" s="39"/>
      <c r="B200" s="40"/>
      <c r="C200" s="240" t="s">
        <v>378</v>
      </c>
      <c r="D200" s="240" t="s">
        <v>200</v>
      </c>
      <c r="E200" s="241" t="s">
        <v>1842</v>
      </c>
      <c r="F200" s="242" t="s">
        <v>1843</v>
      </c>
      <c r="G200" s="243" t="s">
        <v>293</v>
      </c>
      <c r="H200" s="244">
        <v>3</v>
      </c>
      <c r="I200" s="245"/>
      <c r="J200" s="246">
        <f>ROUND(I200*H200,2)</f>
        <v>0</v>
      </c>
      <c r="K200" s="247"/>
      <c r="L200" s="248"/>
      <c r="M200" s="249" t="s">
        <v>1</v>
      </c>
      <c r="N200" s="250" t="s">
        <v>38</v>
      </c>
      <c r="O200" s="92"/>
      <c r="P200" s="231">
        <f>O200*H200</f>
        <v>0</v>
      </c>
      <c r="Q200" s="231">
        <v>0</v>
      </c>
      <c r="R200" s="231">
        <f>Q200*H200</f>
        <v>0</v>
      </c>
      <c r="S200" s="231">
        <v>0</v>
      </c>
      <c r="T200" s="232">
        <f>S200*H200</f>
        <v>0</v>
      </c>
      <c r="U200" s="39"/>
      <c r="V200" s="39"/>
      <c r="W200" s="39"/>
      <c r="X200" s="39"/>
      <c r="Y200" s="39"/>
      <c r="Z200" s="39"/>
      <c r="AA200" s="39"/>
      <c r="AB200" s="39"/>
      <c r="AC200" s="39"/>
      <c r="AD200" s="39"/>
      <c r="AE200" s="39"/>
      <c r="AR200" s="233" t="s">
        <v>188</v>
      </c>
      <c r="AT200" s="233" t="s">
        <v>200</v>
      </c>
      <c r="AU200" s="233" t="s">
        <v>83</v>
      </c>
      <c r="AY200" s="18" t="s">
        <v>152</v>
      </c>
      <c r="BE200" s="234">
        <f>IF(N200="základní",J200,0)</f>
        <v>0</v>
      </c>
      <c r="BF200" s="234">
        <f>IF(N200="snížená",J200,0)</f>
        <v>0</v>
      </c>
      <c r="BG200" s="234">
        <f>IF(N200="zákl. přenesená",J200,0)</f>
        <v>0</v>
      </c>
      <c r="BH200" s="234">
        <f>IF(N200="sníž. přenesená",J200,0)</f>
        <v>0</v>
      </c>
      <c r="BI200" s="234">
        <f>IF(N200="nulová",J200,0)</f>
        <v>0</v>
      </c>
      <c r="BJ200" s="18" t="s">
        <v>81</v>
      </c>
      <c r="BK200" s="234">
        <f>ROUND(I200*H200,2)</f>
        <v>0</v>
      </c>
      <c r="BL200" s="18" t="s">
        <v>169</v>
      </c>
      <c r="BM200" s="233" t="s">
        <v>1844</v>
      </c>
    </row>
    <row r="201" s="2" customFormat="1">
      <c r="A201" s="39"/>
      <c r="B201" s="40"/>
      <c r="C201" s="41"/>
      <c r="D201" s="235" t="s">
        <v>159</v>
      </c>
      <c r="E201" s="41"/>
      <c r="F201" s="236" t="s">
        <v>1845</v>
      </c>
      <c r="G201" s="41"/>
      <c r="H201" s="41"/>
      <c r="I201" s="237"/>
      <c r="J201" s="41"/>
      <c r="K201" s="41"/>
      <c r="L201" s="45"/>
      <c r="M201" s="238"/>
      <c r="N201" s="239"/>
      <c r="O201" s="92"/>
      <c r="P201" s="92"/>
      <c r="Q201" s="92"/>
      <c r="R201" s="92"/>
      <c r="S201" s="92"/>
      <c r="T201" s="93"/>
      <c r="U201" s="39"/>
      <c r="V201" s="39"/>
      <c r="W201" s="39"/>
      <c r="X201" s="39"/>
      <c r="Y201" s="39"/>
      <c r="Z201" s="39"/>
      <c r="AA201" s="39"/>
      <c r="AB201" s="39"/>
      <c r="AC201" s="39"/>
      <c r="AD201" s="39"/>
      <c r="AE201" s="39"/>
      <c r="AT201" s="18" t="s">
        <v>159</v>
      </c>
      <c r="AU201" s="18" t="s">
        <v>83</v>
      </c>
    </row>
    <row r="202" s="2" customFormat="1" ht="21.75" customHeight="1">
      <c r="A202" s="39"/>
      <c r="B202" s="40"/>
      <c r="C202" s="240" t="s">
        <v>383</v>
      </c>
      <c r="D202" s="240" t="s">
        <v>200</v>
      </c>
      <c r="E202" s="241" t="s">
        <v>1846</v>
      </c>
      <c r="F202" s="242" t="s">
        <v>1847</v>
      </c>
      <c r="G202" s="243" t="s">
        <v>293</v>
      </c>
      <c r="H202" s="244">
        <v>1</v>
      </c>
      <c r="I202" s="245"/>
      <c r="J202" s="246">
        <f>ROUND(I202*H202,2)</f>
        <v>0</v>
      </c>
      <c r="K202" s="247"/>
      <c r="L202" s="248"/>
      <c r="M202" s="249" t="s">
        <v>1</v>
      </c>
      <c r="N202" s="250" t="s">
        <v>38</v>
      </c>
      <c r="O202" s="92"/>
      <c r="P202" s="231">
        <f>O202*H202</f>
        <v>0</v>
      </c>
      <c r="Q202" s="231">
        <v>0</v>
      </c>
      <c r="R202" s="231">
        <f>Q202*H202</f>
        <v>0</v>
      </c>
      <c r="S202" s="231">
        <v>0</v>
      </c>
      <c r="T202" s="232">
        <f>S202*H202</f>
        <v>0</v>
      </c>
      <c r="U202" s="39"/>
      <c r="V202" s="39"/>
      <c r="W202" s="39"/>
      <c r="X202" s="39"/>
      <c r="Y202" s="39"/>
      <c r="Z202" s="39"/>
      <c r="AA202" s="39"/>
      <c r="AB202" s="39"/>
      <c r="AC202" s="39"/>
      <c r="AD202" s="39"/>
      <c r="AE202" s="39"/>
      <c r="AR202" s="233" t="s">
        <v>188</v>
      </c>
      <c r="AT202" s="233" t="s">
        <v>200</v>
      </c>
      <c r="AU202" s="233" t="s">
        <v>83</v>
      </c>
      <c r="AY202" s="18" t="s">
        <v>152</v>
      </c>
      <c r="BE202" s="234">
        <f>IF(N202="základní",J202,0)</f>
        <v>0</v>
      </c>
      <c r="BF202" s="234">
        <f>IF(N202="snížená",J202,0)</f>
        <v>0</v>
      </c>
      <c r="BG202" s="234">
        <f>IF(N202="zákl. přenesená",J202,0)</f>
        <v>0</v>
      </c>
      <c r="BH202" s="234">
        <f>IF(N202="sníž. přenesená",J202,0)</f>
        <v>0</v>
      </c>
      <c r="BI202" s="234">
        <f>IF(N202="nulová",J202,0)</f>
        <v>0</v>
      </c>
      <c r="BJ202" s="18" t="s">
        <v>81</v>
      </c>
      <c r="BK202" s="234">
        <f>ROUND(I202*H202,2)</f>
        <v>0</v>
      </c>
      <c r="BL202" s="18" t="s">
        <v>169</v>
      </c>
      <c r="BM202" s="233" t="s">
        <v>1848</v>
      </c>
    </row>
    <row r="203" s="2" customFormat="1">
      <c r="A203" s="39"/>
      <c r="B203" s="40"/>
      <c r="C203" s="41"/>
      <c r="D203" s="235" t="s">
        <v>159</v>
      </c>
      <c r="E203" s="41"/>
      <c r="F203" s="236" t="s">
        <v>1849</v>
      </c>
      <c r="G203" s="41"/>
      <c r="H203" s="41"/>
      <c r="I203" s="237"/>
      <c r="J203" s="41"/>
      <c r="K203" s="41"/>
      <c r="L203" s="45"/>
      <c r="M203" s="238"/>
      <c r="N203" s="239"/>
      <c r="O203" s="92"/>
      <c r="P203" s="92"/>
      <c r="Q203" s="92"/>
      <c r="R203" s="92"/>
      <c r="S203" s="92"/>
      <c r="T203" s="93"/>
      <c r="U203" s="39"/>
      <c r="V203" s="39"/>
      <c r="W203" s="39"/>
      <c r="X203" s="39"/>
      <c r="Y203" s="39"/>
      <c r="Z203" s="39"/>
      <c r="AA203" s="39"/>
      <c r="AB203" s="39"/>
      <c r="AC203" s="39"/>
      <c r="AD203" s="39"/>
      <c r="AE203" s="39"/>
      <c r="AT203" s="18" t="s">
        <v>159</v>
      </c>
      <c r="AU203" s="18" t="s">
        <v>83</v>
      </c>
    </row>
    <row r="204" s="2" customFormat="1" ht="16.5" customHeight="1">
      <c r="A204" s="39"/>
      <c r="B204" s="40"/>
      <c r="C204" s="240" t="s">
        <v>387</v>
      </c>
      <c r="D204" s="240" t="s">
        <v>200</v>
      </c>
      <c r="E204" s="241" t="s">
        <v>1850</v>
      </c>
      <c r="F204" s="242" t="s">
        <v>1851</v>
      </c>
      <c r="G204" s="243" t="s">
        <v>293</v>
      </c>
      <c r="H204" s="244">
        <v>1</v>
      </c>
      <c r="I204" s="245"/>
      <c r="J204" s="246">
        <f>ROUND(I204*H204,2)</f>
        <v>0</v>
      </c>
      <c r="K204" s="247"/>
      <c r="L204" s="248"/>
      <c r="M204" s="249" t="s">
        <v>1</v>
      </c>
      <c r="N204" s="250" t="s">
        <v>38</v>
      </c>
      <c r="O204" s="92"/>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188</v>
      </c>
      <c r="AT204" s="233" t="s">
        <v>200</v>
      </c>
      <c r="AU204" s="233" t="s">
        <v>83</v>
      </c>
      <c r="AY204" s="18" t="s">
        <v>152</v>
      </c>
      <c r="BE204" s="234">
        <f>IF(N204="základní",J204,0)</f>
        <v>0</v>
      </c>
      <c r="BF204" s="234">
        <f>IF(N204="snížená",J204,0)</f>
        <v>0</v>
      </c>
      <c r="BG204" s="234">
        <f>IF(N204="zákl. přenesená",J204,0)</f>
        <v>0</v>
      </c>
      <c r="BH204" s="234">
        <f>IF(N204="sníž. přenesená",J204,0)</f>
        <v>0</v>
      </c>
      <c r="BI204" s="234">
        <f>IF(N204="nulová",J204,0)</f>
        <v>0</v>
      </c>
      <c r="BJ204" s="18" t="s">
        <v>81</v>
      </c>
      <c r="BK204" s="234">
        <f>ROUND(I204*H204,2)</f>
        <v>0</v>
      </c>
      <c r="BL204" s="18" t="s">
        <v>169</v>
      </c>
      <c r="BM204" s="233" t="s">
        <v>1852</v>
      </c>
    </row>
    <row r="205" s="2" customFormat="1">
      <c r="A205" s="39"/>
      <c r="B205" s="40"/>
      <c r="C205" s="41"/>
      <c r="D205" s="235" t="s">
        <v>159</v>
      </c>
      <c r="E205" s="41"/>
      <c r="F205" s="236" t="s">
        <v>1853</v>
      </c>
      <c r="G205" s="41"/>
      <c r="H205" s="41"/>
      <c r="I205" s="237"/>
      <c r="J205" s="41"/>
      <c r="K205" s="41"/>
      <c r="L205" s="45"/>
      <c r="M205" s="238"/>
      <c r="N205" s="239"/>
      <c r="O205" s="92"/>
      <c r="P205" s="92"/>
      <c r="Q205" s="92"/>
      <c r="R205" s="92"/>
      <c r="S205" s="92"/>
      <c r="T205" s="93"/>
      <c r="U205" s="39"/>
      <c r="V205" s="39"/>
      <c r="W205" s="39"/>
      <c r="X205" s="39"/>
      <c r="Y205" s="39"/>
      <c r="Z205" s="39"/>
      <c r="AA205" s="39"/>
      <c r="AB205" s="39"/>
      <c r="AC205" s="39"/>
      <c r="AD205" s="39"/>
      <c r="AE205" s="39"/>
      <c r="AT205" s="18" t="s">
        <v>159</v>
      </c>
      <c r="AU205" s="18" t="s">
        <v>83</v>
      </c>
    </row>
    <row r="206" s="2" customFormat="1" ht="21.75" customHeight="1">
      <c r="A206" s="39"/>
      <c r="B206" s="40"/>
      <c r="C206" s="221" t="s">
        <v>391</v>
      </c>
      <c r="D206" s="221" t="s">
        <v>153</v>
      </c>
      <c r="E206" s="222" t="s">
        <v>1854</v>
      </c>
      <c r="F206" s="223" t="s">
        <v>1855</v>
      </c>
      <c r="G206" s="224" t="s">
        <v>293</v>
      </c>
      <c r="H206" s="225">
        <v>1</v>
      </c>
      <c r="I206" s="226"/>
      <c r="J206" s="227">
        <f>ROUND(I206*H206,2)</f>
        <v>0</v>
      </c>
      <c r="K206" s="228"/>
      <c r="L206" s="45"/>
      <c r="M206" s="229" t="s">
        <v>1</v>
      </c>
      <c r="N206" s="230" t="s">
        <v>38</v>
      </c>
      <c r="O206" s="92"/>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169</v>
      </c>
      <c r="AT206" s="233" t="s">
        <v>153</v>
      </c>
      <c r="AU206" s="233" t="s">
        <v>83</v>
      </c>
      <c r="AY206" s="18" t="s">
        <v>152</v>
      </c>
      <c r="BE206" s="234">
        <f>IF(N206="základní",J206,0)</f>
        <v>0</v>
      </c>
      <c r="BF206" s="234">
        <f>IF(N206="snížená",J206,0)</f>
        <v>0</v>
      </c>
      <c r="BG206" s="234">
        <f>IF(N206="zákl. přenesená",J206,0)</f>
        <v>0</v>
      </c>
      <c r="BH206" s="234">
        <f>IF(N206="sníž. přenesená",J206,0)</f>
        <v>0</v>
      </c>
      <c r="BI206" s="234">
        <f>IF(N206="nulová",J206,0)</f>
        <v>0</v>
      </c>
      <c r="BJ206" s="18" t="s">
        <v>81</v>
      </c>
      <c r="BK206" s="234">
        <f>ROUND(I206*H206,2)</f>
        <v>0</v>
      </c>
      <c r="BL206" s="18" t="s">
        <v>169</v>
      </c>
      <c r="BM206" s="233" t="s">
        <v>1856</v>
      </c>
    </row>
    <row r="207" s="2" customFormat="1">
      <c r="A207" s="39"/>
      <c r="B207" s="40"/>
      <c r="C207" s="41"/>
      <c r="D207" s="235" t="s">
        <v>159</v>
      </c>
      <c r="E207" s="41"/>
      <c r="F207" s="236" t="s">
        <v>1857</v>
      </c>
      <c r="G207" s="41"/>
      <c r="H207" s="41"/>
      <c r="I207" s="237"/>
      <c r="J207" s="41"/>
      <c r="K207" s="41"/>
      <c r="L207" s="45"/>
      <c r="M207" s="238"/>
      <c r="N207" s="239"/>
      <c r="O207" s="92"/>
      <c r="P207" s="92"/>
      <c r="Q207" s="92"/>
      <c r="R207" s="92"/>
      <c r="S207" s="92"/>
      <c r="T207" s="93"/>
      <c r="U207" s="39"/>
      <c r="V207" s="39"/>
      <c r="W207" s="39"/>
      <c r="X207" s="39"/>
      <c r="Y207" s="39"/>
      <c r="Z207" s="39"/>
      <c r="AA207" s="39"/>
      <c r="AB207" s="39"/>
      <c r="AC207" s="39"/>
      <c r="AD207" s="39"/>
      <c r="AE207" s="39"/>
      <c r="AT207" s="18" t="s">
        <v>159</v>
      </c>
      <c r="AU207" s="18" t="s">
        <v>83</v>
      </c>
    </row>
    <row r="208" s="2" customFormat="1" ht="21.75" customHeight="1">
      <c r="A208" s="39"/>
      <c r="B208" s="40"/>
      <c r="C208" s="240" t="s">
        <v>395</v>
      </c>
      <c r="D208" s="240" t="s">
        <v>200</v>
      </c>
      <c r="E208" s="241" t="s">
        <v>1858</v>
      </c>
      <c r="F208" s="242" t="s">
        <v>1859</v>
      </c>
      <c r="G208" s="243" t="s">
        <v>293</v>
      </c>
      <c r="H208" s="244">
        <v>1</v>
      </c>
      <c r="I208" s="245"/>
      <c r="J208" s="246">
        <f>ROUND(I208*H208,2)</f>
        <v>0</v>
      </c>
      <c r="K208" s="247"/>
      <c r="L208" s="248"/>
      <c r="M208" s="249" t="s">
        <v>1</v>
      </c>
      <c r="N208" s="250" t="s">
        <v>38</v>
      </c>
      <c r="O208" s="92"/>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188</v>
      </c>
      <c r="AT208" s="233" t="s">
        <v>200</v>
      </c>
      <c r="AU208" s="233" t="s">
        <v>83</v>
      </c>
      <c r="AY208" s="18" t="s">
        <v>152</v>
      </c>
      <c r="BE208" s="234">
        <f>IF(N208="základní",J208,0)</f>
        <v>0</v>
      </c>
      <c r="BF208" s="234">
        <f>IF(N208="snížená",J208,0)</f>
        <v>0</v>
      </c>
      <c r="BG208" s="234">
        <f>IF(N208="zákl. přenesená",J208,0)</f>
        <v>0</v>
      </c>
      <c r="BH208" s="234">
        <f>IF(N208="sníž. přenesená",J208,0)</f>
        <v>0</v>
      </c>
      <c r="BI208" s="234">
        <f>IF(N208="nulová",J208,0)</f>
        <v>0</v>
      </c>
      <c r="BJ208" s="18" t="s">
        <v>81</v>
      </c>
      <c r="BK208" s="234">
        <f>ROUND(I208*H208,2)</f>
        <v>0</v>
      </c>
      <c r="BL208" s="18" t="s">
        <v>169</v>
      </c>
      <c r="BM208" s="233" t="s">
        <v>1860</v>
      </c>
    </row>
    <row r="209" s="2" customFormat="1">
      <c r="A209" s="39"/>
      <c r="B209" s="40"/>
      <c r="C209" s="41"/>
      <c r="D209" s="235" t="s">
        <v>159</v>
      </c>
      <c r="E209" s="41"/>
      <c r="F209" s="236" t="s">
        <v>1861</v>
      </c>
      <c r="G209" s="41"/>
      <c r="H209" s="41"/>
      <c r="I209" s="237"/>
      <c r="J209" s="41"/>
      <c r="K209" s="41"/>
      <c r="L209" s="45"/>
      <c r="M209" s="238"/>
      <c r="N209" s="239"/>
      <c r="O209" s="92"/>
      <c r="P209" s="92"/>
      <c r="Q209" s="92"/>
      <c r="R209" s="92"/>
      <c r="S209" s="92"/>
      <c r="T209" s="93"/>
      <c r="U209" s="39"/>
      <c r="V209" s="39"/>
      <c r="W209" s="39"/>
      <c r="X209" s="39"/>
      <c r="Y209" s="39"/>
      <c r="Z209" s="39"/>
      <c r="AA209" s="39"/>
      <c r="AB209" s="39"/>
      <c r="AC209" s="39"/>
      <c r="AD209" s="39"/>
      <c r="AE209" s="39"/>
      <c r="AT209" s="18" t="s">
        <v>159</v>
      </c>
      <c r="AU209" s="18" t="s">
        <v>83</v>
      </c>
    </row>
    <row r="210" s="2" customFormat="1" ht="21.75" customHeight="1">
      <c r="A210" s="39"/>
      <c r="B210" s="40"/>
      <c r="C210" s="221" t="s">
        <v>306</v>
      </c>
      <c r="D210" s="221" t="s">
        <v>153</v>
      </c>
      <c r="E210" s="222" t="s">
        <v>1862</v>
      </c>
      <c r="F210" s="223" t="s">
        <v>1863</v>
      </c>
      <c r="G210" s="224" t="s">
        <v>293</v>
      </c>
      <c r="H210" s="225">
        <v>5</v>
      </c>
      <c r="I210" s="226"/>
      <c r="J210" s="227">
        <f>ROUND(I210*H210,2)</f>
        <v>0</v>
      </c>
      <c r="K210" s="228"/>
      <c r="L210" s="45"/>
      <c r="M210" s="229" t="s">
        <v>1</v>
      </c>
      <c r="N210" s="230" t="s">
        <v>38</v>
      </c>
      <c r="O210" s="92"/>
      <c r="P210" s="231">
        <f>O210*H210</f>
        <v>0</v>
      </c>
      <c r="Q210" s="231">
        <v>0</v>
      </c>
      <c r="R210" s="231">
        <f>Q210*H210</f>
        <v>0</v>
      </c>
      <c r="S210" s="231">
        <v>0</v>
      </c>
      <c r="T210" s="232">
        <f>S210*H210</f>
        <v>0</v>
      </c>
      <c r="U210" s="39"/>
      <c r="V210" s="39"/>
      <c r="W210" s="39"/>
      <c r="X210" s="39"/>
      <c r="Y210" s="39"/>
      <c r="Z210" s="39"/>
      <c r="AA210" s="39"/>
      <c r="AB210" s="39"/>
      <c r="AC210" s="39"/>
      <c r="AD210" s="39"/>
      <c r="AE210" s="39"/>
      <c r="AR210" s="233" t="s">
        <v>169</v>
      </c>
      <c r="AT210" s="233" t="s">
        <v>153</v>
      </c>
      <c r="AU210" s="233" t="s">
        <v>83</v>
      </c>
      <c r="AY210" s="18" t="s">
        <v>152</v>
      </c>
      <c r="BE210" s="234">
        <f>IF(N210="základní",J210,0)</f>
        <v>0</v>
      </c>
      <c r="BF210" s="234">
        <f>IF(N210="snížená",J210,0)</f>
        <v>0</v>
      </c>
      <c r="BG210" s="234">
        <f>IF(N210="zákl. přenesená",J210,0)</f>
        <v>0</v>
      </c>
      <c r="BH210" s="234">
        <f>IF(N210="sníž. přenesená",J210,0)</f>
        <v>0</v>
      </c>
      <c r="BI210" s="234">
        <f>IF(N210="nulová",J210,0)</f>
        <v>0</v>
      </c>
      <c r="BJ210" s="18" t="s">
        <v>81</v>
      </c>
      <c r="BK210" s="234">
        <f>ROUND(I210*H210,2)</f>
        <v>0</v>
      </c>
      <c r="BL210" s="18" t="s">
        <v>169</v>
      </c>
      <c r="BM210" s="233" t="s">
        <v>1864</v>
      </c>
    </row>
    <row r="211" s="2" customFormat="1">
      <c r="A211" s="39"/>
      <c r="B211" s="40"/>
      <c r="C211" s="41"/>
      <c r="D211" s="235" t="s">
        <v>159</v>
      </c>
      <c r="E211" s="41"/>
      <c r="F211" s="236" t="s">
        <v>1865</v>
      </c>
      <c r="G211" s="41"/>
      <c r="H211" s="41"/>
      <c r="I211" s="237"/>
      <c r="J211" s="41"/>
      <c r="K211" s="41"/>
      <c r="L211" s="45"/>
      <c r="M211" s="238"/>
      <c r="N211" s="239"/>
      <c r="O211" s="92"/>
      <c r="P211" s="92"/>
      <c r="Q211" s="92"/>
      <c r="R211" s="92"/>
      <c r="S211" s="92"/>
      <c r="T211" s="93"/>
      <c r="U211" s="39"/>
      <c r="V211" s="39"/>
      <c r="W211" s="39"/>
      <c r="X211" s="39"/>
      <c r="Y211" s="39"/>
      <c r="Z211" s="39"/>
      <c r="AA211" s="39"/>
      <c r="AB211" s="39"/>
      <c r="AC211" s="39"/>
      <c r="AD211" s="39"/>
      <c r="AE211" s="39"/>
      <c r="AT211" s="18" t="s">
        <v>159</v>
      </c>
      <c r="AU211" s="18" t="s">
        <v>83</v>
      </c>
    </row>
    <row r="212" s="2" customFormat="1" ht="21.75" customHeight="1">
      <c r="A212" s="39"/>
      <c r="B212" s="40"/>
      <c r="C212" s="221" t="s">
        <v>402</v>
      </c>
      <c r="D212" s="221" t="s">
        <v>153</v>
      </c>
      <c r="E212" s="222" t="s">
        <v>1866</v>
      </c>
      <c r="F212" s="223" t="s">
        <v>1867</v>
      </c>
      <c r="G212" s="224" t="s">
        <v>212</v>
      </c>
      <c r="H212" s="225">
        <v>4</v>
      </c>
      <c r="I212" s="226"/>
      <c r="J212" s="227">
        <f>ROUND(I212*H212,2)</f>
        <v>0</v>
      </c>
      <c r="K212" s="228"/>
      <c r="L212" s="45"/>
      <c r="M212" s="229" t="s">
        <v>1</v>
      </c>
      <c r="N212" s="230" t="s">
        <v>38</v>
      </c>
      <c r="O212" s="92"/>
      <c r="P212" s="231">
        <f>O212*H212</f>
        <v>0</v>
      </c>
      <c r="Q212" s="231">
        <v>0</v>
      </c>
      <c r="R212" s="231">
        <f>Q212*H212</f>
        <v>0</v>
      </c>
      <c r="S212" s="231">
        <v>0</v>
      </c>
      <c r="T212" s="232">
        <f>S212*H212</f>
        <v>0</v>
      </c>
      <c r="U212" s="39"/>
      <c r="V212" s="39"/>
      <c r="W212" s="39"/>
      <c r="X212" s="39"/>
      <c r="Y212" s="39"/>
      <c r="Z212" s="39"/>
      <c r="AA212" s="39"/>
      <c r="AB212" s="39"/>
      <c r="AC212" s="39"/>
      <c r="AD212" s="39"/>
      <c r="AE212" s="39"/>
      <c r="AR212" s="233" t="s">
        <v>169</v>
      </c>
      <c r="AT212" s="233" t="s">
        <v>153</v>
      </c>
      <c r="AU212" s="233" t="s">
        <v>83</v>
      </c>
      <c r="AY212" s="18" t="s">
        <v>152</v>
      </c>
      <c r="BE212" s="234">
        <f>IF(N212="základní",J212,0)</f>
        <v>0</v>
      </c>
      <c r="BF212" s="234">
        <f>IF(N212="snížená",J212,0)</f>
        <v>0</v>
      </c>
      <c r="BG212" s="234">
        <f>IF(N212="zákl. přenesená",J212,0)</f>
        <v>0</v>
      </c>
      <c r="BH212" s="234">
        <f>IF(N212="sníž. přenesená",J212,0)</f>
        <v>0</v>
      </c>
      <c r="BI212" s="234">
        <f>IF(N212="nulová",J212,0)</f>
        <v>0</v>
      </c>
      <c r="BJ212" s="18" t="s">
        <v>81</v>
      </c>
      <c r="BK212" s="234">
        <f>ROUND(I212*H212,2)</f>
        <v>0</v>
      </c>
      <c r="BL212" s="18" t="s">
        <v>169</v>
      </c>
      <c r="BM212" s="233" t="s">
        <v>1868</v>
      </c>
    </row>
    <row r="213" s="2" customFormat="1">
      <c r="A213" s="39"/>
      <c r="B213" s="40"/>
      <c r="C213" s="41"/>
      <c r="D213" s="235" t="s">
        <v>159</v>
      </c>
      <c r="E213" s="41"/>
      <c r="F213" s="236" t="s">
        <v>1869</v>
      </c>
      <c r="G213" s="41"/>
      <c r="H213" s="41"/>
      <c r="I213" s="237"/>
      <c r="J213" s="41"/>
      <c r="K213" s="41"/>
      <c r="L213" s="45"/>
      <c r="M213" s="238"/>
      <c r="N213" s="239"/>
      <c r="O213" s="92"/>
      <c r="P213" s="92"/>
      <c r="Q213" s="92"/>
      <c r="R213" s="92"/>
      <c r="S213" s="92"/>
      <c r="T213" s="93"/>
      <c r="U213" s="39"/>
      <c r="V213" s="39"/>
      <c r="W213" s="39"/>
      <c r="X213" s="39"/>
      <c r="Y213" s="39"/>
      <c r="Z213" s="39"/>
      <c r="AA213" s="39"/>
      <c r="AB213" s="39"/>
      <c r="AC213" s="39"/>
      <c r="AD213" s="39"/>
      <c r="AE213" s="39"/>
      <c r="AT213" s="18" t="s">
        <v>159</v>
      </c>
      <c r="AU213" s="18" t="s">
        <v>83</v>
      </c>
    </row>
    <row r="214" s="2" customFormat="1" ht="21.75" customHeight="1">
      <c r="A214" s="39"/>
      <c r="B214" s="40"/>
      <c r="C214" s="221" t="s">
        <v>405</v>
      </c>
      <c r="D214" s="221" t="s">
        <v>153</v>
      </c>
      <c r="E214" s="222" t="s">
        <v>1870</v>
      </c>
      <c r="F214" s="223" t="s">
        <v>1871</v>
      </c>
      <c r="G214" s="224" t="s">
        <v>212</v>
      </c>
      <c r="H214" s="225">
        <v>4</v>
      </c>
      <c r="I214" s="226"/>
      <c r="J214" s="227">
        <f>ROUND(I214*H214,2)</f>
        <v>0</v>
      </c>
      <c r="K214" s="228"/>
      <c r="L214" s="45"/>
      <c r="M214" s="229" t="s">
        <v>1</v>
      </c>
      <c r="N214" s="230" t="s">
        <v>38</v>
      </c>
      <c r="O214" s="92"/>
      <c r="P214" s="231">
        <f>O214*H214</f>
        <v>0</v>
      </c>
      <c r="Q214" s="231">
        <v>0</v>
      </c>
      <c r="R214" s="231">
        <f>Q214*H214</f>
        <v>0</v>
      </c>
      <c r="S214" s="231">
        <v>0</v>
      </c>
      <c r="T214" s="232">
        <f>S214*H214</f>
        <v>0</v>
      </c>
      <c r="U214" s="39"/>
      <c r="V214" s="39"/>
      <c r="W214" s="39"/>
      <c r="X214" s="39"/>
      <c r="Y214" s="39"/>
      <c r="Z214" s="39"/>
      <c r="AA214" s="39"/>
      <c r="AB214" s="39"/>
      <c r="AC214" s="39"/>
      <c r="AD214" s="39"/>
      <c r="AE214" s="39"/>
      <c r="AR214" s="233" t="s">
        <v>169</v>
      </c>
      <c r="AT214" s="233" t="s">
        <v>153</v>
      </c>
      <c r="AU214" s="233" t="s">
        <v>83</v>
      </c>
      <c r="AY214" s="18" t="s">
        <v>152</v>
      </c>
      <c r="BE214" s="234">
        <f>IF(N214="základní",J214,0)</f>
        <v>0</v>
      </c>
      <c r="BF214" s="234">
        <f>IF(N214="snížená",J214,0)</f>
        <v>0</v>
      </c>
      <c r="BG214" s="234">
        <f>IF(N214="zákl. přenesená",J214,0)</f>
        <v>0</v>
      </c>
      <c r="BH214" s="234">
        <f>IF(N214="sníž. přenesená",J214,0)</f>
        <v>0</v>
      </c>
      <c r="BI214" s="234">
        <f>IF(N214="nulová",J214,0)</f>
        <v>0</v>
      </c>
      <c r="BJ214" s="18" t="s">
        <v>81</v>
      </c>
      <c r="BK214" s="234">
        <f>ROUND(I214*H214,2)</f>
        <v>0</v>
      </c>
      <c r="BL214" s="18" t="s">
        <v>169</v>
      </c>
      <c r="BM214" s="233" t="s">
        <v>1872</v>
      </c>
    </row>
    <row r="215" s="2" customFormat="1">
      <c r="A215" s="39"/>
      <c r="B215" s="40"/>
      <c r="C215" s="41"/>
      <c r="D215" s="235" t="s">
        <v>159</v>
      </c>
      <c r="E215" s="41"/>
      <c r="F215" s="236" t="s">
        <v>1873</v>
      </c>
      <c r="G215" s="41"/>
      <c r="H215" s="41"/>
      <c r="I215" s="237"/>
      <c r="J215" s="41"/>
      <c r="K215" s="41"/>
      <c r="L215" s="45"/>
      <c r="M215" s="238"/>
      <c r="N215" s="239"/>
      <c r="O215" s="92"/>
      <c r="P215" s="92"/>
      <c r="Q215" s="92"/>
      <c r="R215" s="92"/>
      <c r="S215" s="92"/>
      <c r="T215" s="93"/>
      <c r="U215" s="39"/>
      <c r="V215" s="39"/>
      <c r="W215" s="39"/>
      <c r="X215" s="39"/>
      <c r="Y215" s="39"/>
      <c r="Z215" s="39"/>
      <c r="AA215" s="39"/>
      <c r="AB215" s="39"/>
      <c r="AC215" s="39"/>
      <c r="AD215" s="39"/>
      <c r="AE215" s="39"/>
      <c r="AT215" s="18" t="s">
        <v>159</v>
      </c>
      <c r="AU215" s="18" t="s">
        <v>83</v>
      </c>
    </row>
    <row r="216" s="11" customFormat="1" ht="22.8" customHeight="1">
      <c r="A216" s="11"/>
      <c r="B216" s="207"/>
      <c r="C216" s="208"/>
      <c r="D216" s="209" t="s">
        <v>72</v>
      </c>
      <c r="E216" s="260" t="s">
        <v>968</v>
      </c>
      <c r="F216" s="260" t="s">
        <v>969</v>
      </c>
      <c r="G216" s="208"/>
      <c r="H216" s="208"/>
      <c r="I216" s="211"/>
      <c r="J216" s="261">
        <f>BK216</f>
        <v>0</v>
      </c>
      <c r="K216" s="208"/>
      <c r="L216" s="213"/>
      <c r="M216" s="214"/>
      <c r="N216" s="215"/>
      <c r="O216" s="215"/>
      <c r="P216" s="216">
        <f>SUM(P217:P218)</f>
        <v>0</v>
      </c>
      <c r="Q216" s="215"/>
      <c r="R216" s="216">
        <f>SUM(R217:R218)</f>
        <v>0</v>
      </c>
      <c r="S216" s="215"/>
      <c r="T216" s="217">
        <f>SUM(T217:T218)</f>
        <v>0</v>
      </c>
      <c r="U216" s="11"/>
      <c r="V216" s="11"/>
      <c r="W216" s="11"/>
      <c r="X216" s="11"/>
      <c r="Y216" s="11"/>
      <c r="Z216" s="11"/>
      <c r="AA216" s="11"/>
      <c r="AB216" s="11"/>
      <c r="AC216" s="11"/>
      <c r="AD216" s="11"/>
      <c r="AE216" s="11"/>
      <c r="AR216" s="218" t="s">
        <v>81</v>
      </c>
      <c r="AT216" s="219" t="s">
        <v>72</v>
      </c>
      <c r="AU216" s="219" t="s">
        <v>81</v>
      </c>
      <c r="AY216" s="218" t="s">
        <v>152</v>
      </c>
      <c r="BK216" s="220">
        <f>SUM(BK217:BK218)</f>
        <v>0</v>
      </c>
    </row>
    <row r="217" s="2" customFormat="1" ht="21.75" customHeight="1">
      <c r="A217" s="39"/>
      <c r="B217" s="40"/>
      <c r="C217" s="221" t="s">
        <v>408</v>
      </c>
      <c r="D217" s="221" t="s">
        <v>153</v>
      </c>
      <c r="E217" s="222" t="s">
        <v>1730</v>
      </c>
      <c r="F217" s="223" t="s">
        <v>1731</v>
      </c>
      <c r="G217" s="224" t="s">
        <v>950</v>
      </c>
      <c r="H217" s="225">
        <v>13.662000000000001</v>
      </c>
      <c r="I217" s="226"/>
      <c r="J217" s="227">
        <f>ROUND(I217*H217,2)</f>
        <v>0</v>
      </c>
      <c r="K217" s="228"/>
      <c r="L217" s="45"/>
      <c r="M217" s="229" t="s">
        <v>1</v>
      </c>
      <c r="N217" s="230" t="s">
        <v>38</v>
      </c>
      <c r="O217" s="92"/>
      <c r="P217" s="231">
        <f>O217*H217</f>
        <v>0</v>
      </c>
      <c r="Q217" s="231">
        <v>0</v>
      </c>
      <c r="R217" s="231">
        <f>Q217*H217</f>
        <v>0</v>
      </c>
      <c r="S217" s="231">
        <v>0</v>
      </c>
      <c r="T217" s="232">
        <f>S217*H217</f>
        <v>0</v>
      </c>
      <c r="U217" s="39"/>
      <c r="V217" s="39"/>
      <c r="W217" s="39"/>
      <c r="X217" s="39"/>
      <c r="Y217" s="39"/>
      <c r="Z217" s="39"/>
      <c r="AA217" s="39"/>
      <c r="AB217" s="39"/>
      <c r="AC217" s="39"/>
      <c r="AD217" s="39"/>
      <c r="AE217" s="39"/>
      <c r="AR217" s="233" t="s">
        <v>169</v>
      </c>
      <c r="AT217" s="233" t="s">
        <v>153</v>
      </c>
      <c r="AU217" s="233" t="s">
        <v>83</v>
      </c>
      <c r="AY217" s="18" t="s">
        <v>152</v>
      </c>
      <c r="BE217" s="234">
        <f>IF(N217="základní",J217,0)</f>
        <v>0</v>
      </c>
      <c r="BF217" s="234">
        <f>IF(N217="snížená",J217,0)</f>
        <v>0</v>
      </c>
      <c r="BG217" s="234">
        <f>IF(N217="zákl. přenesená",J217,0)</f>
        <v>0</v>
      </c>
      <c r="BH217" s="234">
        <f>IF(N217="sníž. přenesená",J217,0)</f>
        <v>0</v>
      </c>
      <c r="BI217" s="234">
        <f>IF(N217="nulová",J217,0)</f>
        <v>0</v>
      </c>
      <c r="BJ217" s="18" t="s">
        <v>81</v>
      </c>
      <c r="BK217" s="234">
        <f>ROUND(I217*H217,2)</f>
        <v>0</v>
      </c>
      <c r="BL217" s="18" t="s">
        <v>169</v>
      </c>
      <c r="BM217" s="233" t="s">
        <v>1874</v>
      </c>
    </row>
    <row r="218" s="2" customFormat="1">
      <c r="A218" s="39"/>
      <c r="B218" s="40"/>
      <c r="C218" s="41"/>
      <c r="D218" s="235" t="s">
        <v>159</v>
      </c>
      <c r="E218" s="41"/>
      <c r="F218" s="236" t="s">
        <v>1733</v>
      </c>
      <c r="G218" s="41"/>
      <c r="H218" s="41"/>
      <c r="I218" s="237"/>
      <c r="J218" s="41"/>
      <c r="K218" s="41"/>
      <c r="L218" s="45"/>
      <c r="M218" s="238"/>
      <c r="N218" s="239"/>
      <c r="O218" s="92"/>
      <c r="P218" s="92"/>
      <c r="Q218" s="92"/>
      <c r="R218" s="92"/>
      <c r="S218" s="92"/>
      <c r="T218" s="93"/>
      <c r="U218" s="39"/>
      <c r="V218" s="39"/>
      <c r="W218" s="39"/>
      <c r="X218" s="39"/>
      <c r="Y218" s="39"/>
      <c r="Z218" s="39"/>
      <c r="AA218" s="39"/>
      <c r="AB218" s="39"/>
      <c r="AC218" s="39"/>
      <c r="AD218" s="39"/>
      <c r="AE218" s="39"/>
      <c r="AT218" s="18" t="s">
        <v>159</v>
      </c>
      <c r="AU218" s="18" t="s">
        <v>83</v>
      </c>
    </row>
    <row r="219" s="11" customFormat="1" ht="25.92" customHeight="1">
      <c r="A219" s="11"/>
      <c r="B219" s="207"/>
      <c r="C219" s="208"/>
      <c r="D219" s="209" t="s">
        <v>72</v>
      </c>
      <c r="E219" s="210" t="s">
        <v>287</v>
      </c>
      <c r="F219" s="210" t="s">
        <v>288</v>
      </c>
      <c r="G219" s="208"/>
      <c r="H219" s="208"/>
      <c r="I219" s="211"/>
      <c r="J219" s="212">
        <f>BK219</f>
        <v>0</v>
      </c>
      <c r="K219" s="208"/>
      <c r="L219" s="213"/>
      <c r="M219" s="214"/>
      <c r="N219" s="215"/>
      <c r="O219" s="215"/>
      <c r="P219" s="216">
        <f>P220+P233</f>
        <v>0</v>
      </c>
      <c r="Q219" s="215"/>
      <c r="R219" s="216">
        <f>R220+R233</f>
        <v>0</v>
      </c>
      <c r="S219" s="215"/>
      <c r="T219" s="217">
        <f>T220+T233</f>
        <v>0</v>
      </c>
      <c r="U219" s="11"/>
      <c r="V219" s="11"/>
      <c r="W219" s="11"/>
      <c r="X219" s="11"/>
      <c r="Y219" s="11"/>
      <c r="Z219" s="11"/>
      <c r="AA219" s="11"/>
      <c r="AB219" s="11"/>
      <c r="AC219" s="11"/>
      <c r="AD219" s="11"/>
      <c r="AE219" s="11"/>
      <c r="AR219" s="218" t="s">
        <v>83</v>
      </c>
      <c r="AT219" s="219" t="s">
        <v>72</v>
      </c>
      <c r="AU219" s="219" t="s">
        <v>73</v>
      </c>
      <c r="AY219" s="218" t="s">
        <v>152</v>
      </c>
      <c r="BK219" s="220">
        <f>BK220+BK233</f>
        <v>0</v>
      </c>
    </row>
    <row r="220" s="11" customFormat="1" ht="22.8" customHeight="1">
      <c r="A220" s="11"/>
      <c r="B220" s="207"/>
      <c r="C220" s="208"/>
      <c r="D220" s="209" t="s">
        <v>72</v>
      </c>
      <c r="E220" s="260" t="s">
        <v>1875</v>
      </c>
      <c r="F220" s="260" t="s">
        <v>1876</v>
      </c>
      <c r="G220" s="208"/>
      <c r="H220" s="208"/>
      <c r="I220" s="211"/>
      <c r="J220" s="261">
        <f>BK220</f>
        <v>0</v>
      </c>
      <c r="K220" s="208"/>
      <c r="L220" s="213"/>
      <c r="M220" s="214"/>
      <c r="N220" s="215"/>
      <c r="O220" s="215"/>
      <c r="P220" s="216">
        <f>SUM(P221:P232)</f>
        <v>0</v>
      </c>
      <c r="Q220" s="215"/>
      <c r="R220" s="216">
        <f>SUM(R221:R232)</f>
        <v>0</v>
      </c>
      <c r="S220" s="215"/>
      <c r="T220" s="217">
        <f>SUM(T221:T232)</f>
        <v>0</v>
      </c>
      <c r="U220" s="11"/>
      <c r="V220" s="11"/>
      <c r="W220" s="11"/>
      <c r="X220" s="11"/>
      <c r="Y220" s="11"/>
      <c r="Z220" s="11"/>
      <c r="AA220" s="11"/>
      <c r="AB220" s="11"/>
      <c r="AC220" s="11"/>
      <c r="AD220" s="11"/>
      <c r="AE220" s="11"/>
      <c r="AR220" s="218" t="s">
        <v>83</v>
      </c>
      <c r="AT220" s="219" t="s">
        <v>72</v>
      </c>
      <c r="AU220" s="219" t="s">
        <v>81</v>
      </c>
      <c r="AY220" s="218" t="s">
        <v>152</v>
      </c>
      <c r="BK220" s="220">
        <f>SUM(BK221:BK232)</f>
        <v>0</v>
      </c>
    </row>
    <row r="221" s="2" customFormat="1" ht="21.75" customHeight="1">
      <c r="A221" s="39"/>
      <c r="B221" s="40"/>
      <c r="C221" s="221" t="s">
        <v>412</v>
      </c>
      <c r="D221" s="221" t="s">
        <v>153</v>
      </c>
      <c r="E221" s="222" t="s">
        <v>1877</v>
      </c>
      <c r="F221" s="223" t="s">
        <v>1878</v>
      </c>
      <c r="G221" s="224" t="s">
        <v>293</v>
      </c>
      <c r="H221" s="225">
        <v>1</v>
      </c>
      <c r="I221" s="226"/>
      <c r="J221" s="227">
        <f>ROUND(I221*H221,2)</f>
        <v>0</v>
      </c>
      <c r="K221" s="228"/>
      <c r="L221" s="45"/>
      <c r="M221" s="229" t="s">
        <v>1</v>
      </c>
      <c r="N221" s="230" t="s">
        <v>38</v>
      </c>
      <c r="O221" s="92"/>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225</v>
      </c>
      <c r="AT221" s="233" t="s">
        <v>153</v>
      </c>
      <c r="AU221" s="233" t="s">
        <v>83</v>
      </c>
      <c r="AY221" s="18" t="s">
        <v>152</v>
      </c>
      <c r="BE221" s="234">
        <f>IF(N221="základní",J221,0)</f>
        <v>0</v>
      </c>
      <c r="BF221" s="234">
        <f>IF(N221="snížená",J221,0)</f>
        <v>0</v>
      </c>
      <c r="BG221" s="234">
        <f>IF(N221="zákl. přenesená",J221,0)</f>
        <v>0</v>
      </c>
      <c r="BH221" s="234">
        <f>IF(N221="sníž. přenesená",J221,0)</f>
        <v>0</v>
      </c>
      <c r="BI221" s="234">
        <f>IF(N221="nulová",J221,0)</f>
        <v>0</v>
      </c>
      <c r="BJ221" s="18" t="s">
        <v>81</v>
      </c>
      <c r="BK221" s="234">
        <f>ROUND(I221*H221,2)</f>
        <v>0</v>
      </c>
      <c r="BL221" s="18" t="s">
        <v>225</v>
      </c>
      <c r="BM221" s="233" t="s">
        <v>1879</v>
      </c>
    </row>
    <row r="222" s="2" customFormat="1">
      <c r="A222" s="39"/>
      <c r="B222" s="40"/>
      <c r="C222" s="41"/>
      <c r="D222" s="235" t="s">
        <v>159</v>
      </c>
      <c r="E222" s="41"/>
      <c r="F222" s="236" t="s">
        <v>1880</v>
      </c>
      <c r="G222" s="41"/>
      <c r="H222" s="41"/>
      <c r="I222" s="237"/>
      <c r="J222" s="41"/>
      <c r="K222" s="41"/>
      <c r="L222" s="45"/>
      <c r="M222" s="238"/>
      <c r="N222" s="239"/>
      <c r="O222" s="92"/>
      <c r="P222" s="92"/>
      <c r="Q222" s="92"/>
      <c r="R222" s="92"/>
      <c r="S222" s="92"/>
      <c r="T222" s="93"/>
      <c r="U222" s="39"/>
      <c r="V222" s="39"/>
      <c r="W222" s="39"/>
      <c r="X222" s="39"/>
      <c r="Y222" s="39"/>
      <c r="Z222" s="39"/>
      <c r="AA222" s="39"/>
      <c r="AB222" s="39"/>
      <c r="AC222" s="39"/>
      <c r="AD222" s="39"/>
      <c r="AE222" s="39"/>
      <c r="AT222" s="18" t="s">
        <v>159</v>
      </c>
      <c r="AU222" s="18" t="s">
        <v>83</v>
      </c>
    </row>
    <row r="223" s="2" customFormat="1" ht="21.75" customHeight="1">
      <c r="A223" s="39"/>
      <c r="B223" s="40"/>
      <c r="C223" s="221" t="s">
        <v>415</v>
      </c>
      <c r="D223" s="221" t="s">
        <v>153</v>
      </c>
      <c r="E223" s="222" t="s">
        <v>1881</v>
      </c>
      <c r="F223" s="223" t="s">
        <v>1882</v>
      </c>
      <c r="G223" s="224" t="s">
        <v>293</v>
      </c>
      <c r="H223" s="225">
        <v>2</v>
      </c>
      <c r="I223" s="226"/>
      <c r="J223" s="227">
        <f>ROUND(I223*H223,2)</f>
        <v>0</v>
      </c>
      <c r="K223" s="228"/>
      <c r="L223" s="45"/>
      <c r="M223" s="229" t="s">
        <v>1</v>
      </c>
      <c r="N223" s="230" t="s">
        <v>38</v>
      </c>
      <c r="O223" s="92"/>
      <c r="P223" s="231">
        <f>O223*H223</f>
        <v>0</v>
      </c>
      <c r="Q223" s="231">
        <v>0</v>
      </c>
      <c r="R223" s="231">
        <f>Q223*H223</f>
        <v>0</v>
      </c>
      <c r="S223" s="231">
        <v>0</v>
      </c>
      <c r="T223" s="232">
        <f>S223*H223</f>
        <v>0</v>
      </c>
      <c r="U223" s="39"/>
      <c r="V223" s="39"/>
      <c r="W223" s="39"/>
      <c r="X223" s="39"/>
      <c r="Y223" s="39"/>
      <c r="Z223" s="39"/>
      <c r="AA223" s="39"/>
      <c r="AB223" s="39"/>
      <c r="AC223" s="39"/>
      <c r="AD223" s="39"/>
      <c r="AE223" s="39"/>
      <c r="AR223" s="233" t="s">
        <v>225</v>
      </c>
      <c r="AT223" s="233" t="s">
        <v>153</v>
      </c>
      <c r="AU223" s="233" t="s">
        <v>83</v>
      </c>
      <c r="AY223" s="18" t="s">
        <v>152</v>
      </c>
      <c r="BE223" s="234">
        <f>IF(N223="základní",J223,0)</f>
        <v>0</v>
      </c>
      <c r="BF223" s="234">
        <f>IF(N223="snížená",J223,0)</f>
        <v>0</v>
      </c>
      <c r="BG223" s="234">
        <f>IF(N223="zákl. přenesená",J223,0)</f>
        <v>0</v>
      </c>
      <c r="BH223" s="234">
        <f>IF(N223="sníž. přenesená",J223,0)</f>
        <v>0</v>
      </c>
      <c r="BI223" s="234">
        <f>IF(N223="nulová",J223,0)</f>
        <v>0</v>
      </c>
      <c r="BJ223" s="18" t="s">
        <v>81</v>
      </c>
      <c r="BK223" s="234">
        <f>ROUND(I223*H223,2)</f>
        <v>0</v>
      </c>
      <c r="BL223" s="18" t="s">
        <v>225</v>
      </c>
      <c r="BM223" s="233" t="s">
        <v>1883</v>
      </c>
    </row>
    <row r="224" s="2" customFormat="1">
      <c r="A224" s="39"/>
      <c r="B224" s="40"/>
      <c r="C224" s="41"/>
      <c r="D224" s="235" t="s">
        <v>159</v>
      </c>
      <c r="E224" s="41"/>
      <c r="F224" s="236" t="s">
        <v>1884</v>
      </c>
      <c r="G224" s="41"/>
      <c r="H224" s="41"/>
      <c r="I224" s="237"/>
      <c r="J224" s="41"/>
      <c r="K224" s="41"/>
      <c r="L224" s="45"/>
      <c r="M224" s="238"/>
      <c r="N224" s="239"/>
      <c r="O224" s="92"/>
      <c r="P224" s="92"/>
      <c r="Q224" s="92"/>
      <c r="R224" s="92"/>
      <c r="S224" s="92"/>
      <c r="T224" s="93"/>
      <c r="U224" s="39"/>
      <c r="V224" s="39"/>
      <c r="W224" s="39"/>
      <c r="X224" s="39"/>
      <c r="Y224" s="39"/>
      <c r="Z224" s="39"/>
      <c r="AA224" s="39"/>
      <c r="AB224" s="39"/>
      <c r="AC224" s="39"/>
      <c r="AD224" s="39"/>
      <c r="AE224" s="39"/>
      <c r="AT224" s="18" t="s">
        <v>159</v>
      </c>
      <c r="AU224" s="18" t="s">
        <v>83</v>
      </c>
    </row>
    <row r="225" s="2" customFormat="1" ht="21.75" customHeight="1">
      <c r="A225" s="39"/>
      <c r="B225" s="40"/>
      <c r="C225" s="221" t="s">
        <v>419</v>
      </c>
      <c r="D225" s="221" t="s">
        <v>153</v>
      </c>
      <c r="E225" s="222" t="s">
        <v>1885</v>
      </c>
      <c r="F225" s="223" t="s">
        <v>1886</v>
      </c>
      <c r="G225" s="224" t="s">
        <v>293</v>
      </c>
      <c r="H225" s="225">
        <v>1</v>
      </c>
      <c r="I225" s="226"/>
      <c r="J225" s="227">
        <f>ROUND(I225*H225,2)</f>
        <v>0</v>
      </c>
      <c r="K225" s="228"/>
      <c r="L225" s="45"/>
      <c r="M225" s="229" t="s">
        <v>1</v>
      </c>
      <c r="N225" s="230" t="s">
        <v>38</v>
      </c>
      <c r="O225" s="92"/>
      <c r="P225" s="231">
        <f>O225*H225</f>
        <v>0</v>
      </c>
      <c r="Q225" s="231">
        <v>0</v>
      </c>
      <c r="R225" s="231">
        <f>Q225*H225</f>
        <v>0</v>
      </c>
      <c r="S225" s="231">
        <v>0</v>
      </c>
      <c r="T225" s="232">
        <f>S225*H225</f>
        <v>0</v>
      </c>
      <c r="U225" s="39"/>
      <c r="V225" s="39"/>
      <c r="W225" s="39"/>
      <c r="X225" s="39"/>
      <c r="Y225" s="39"/>
      <c r="Z225" s="39"/>
      <c r="AA225" s="39"/>
      <c r="AB225" s="39"/>
      <c r="AC225" s="39"/>
      <c r="AD225" s="39"/>
      <c r="AE225" s="39"/>
      <c r="AR225" s="233" t="s">
        <v>225</v>
      </c>
      <c r="AT225" s="233" t="s">
        <v>153</v>
      </c>
      <c r="AU225" s="233" t="s">
        <v>83</v>
      </c>
      <c r="AY225" s="18" t="s">
        <v>152</v>
      </c>
      <c r="BE225" s="234">
        <f>IF(N225="základní",J225,0)</f>
        <v>0</v>
      </c>
      <c r="BF225" s="234">
        <f>IF(N225="snížená",J225,0)</f>
        <v>0</v>
      </c>
      <c r="BG225" s="234">
        <f>IF(N225="zákl. přenesená",J225,0)</f>
        <v>0</v>
      </c>
      <c r="BH225" s="234">
        <f>IF(N225="sníž. přenesená",J225,0)</f>
        <v>0</v>
      </c>
      <c r="BI225" s="234">
        <f>IF(N225="nulová",J225,0)</f>
        <v>0</v>
      </c>
      <c r="BJ225" s="18" t="s">
        <v>81</v>
      </c>
      <c r="BK225" s="234">
        <f>ROUND(I225*H225,2)</f>
        <v>0</v>
      </c>
      <c r="BL225" s="18" t="s">
        <v>225</v>
      </c>
      <c r="BM225" s="233" t="s">
        <v>1887</v>
      </c>
    </row>
    <row r="226" s="2" customFormat="1">
      <c r="A226" s="39"/>
      <c r="B226" s="40"/>
      <c r="C226" s="41"/>
      <c r="D226" s="235" t="s">
        <v>159</v>
      </c>
      <c r="E226" s="41"/>
      <c r="F226" s="236" t="s">
        <v>1888</v>
      </c>
      <c r="G226" s="41"/>
      <c r="H226" s="41"/>
      <c r="I226" s="237"/>
      <c r="J226" s="41"/>
      <c r="K226" s="41"/>
      <c r="L226" s="45"/>
      <c r="M226" s="238"/>
      <c r="N226" s="239"/>
      <c r="O226" s="92"/>
      <c r="P226" s="92"/>
      <c r="Q226" s="92"/>
      <c r="R226" s="92"/>
      <c r="S226" s="92"/>
      <c r="T226" s="93"/>
      <c r="U226" s="39"/>
      <c r="V226" s="39"/>
      <c r="W226" s="39"/>
      <c r="X226" s="39"/>
      <c r="Y226" s="39"/>
      <c r="Z226" s="39"/>
      <c r="AA226" s="39"/>
      <c r="AB226" s="39"/>
      <c r="AC226" s="39"/>
      <c r="AD226" s="39"/>
      <c r="AE226" s="39"/>
      <c r="AT226" s="18" t="s">
        <v>159</v>
      </c>
      <c r="AU226" s="18" t="s">
        <v>83</v>
      </c>
    </row>
    <row r="227" s="2" customFormat="1" ht="33" customHeight="1">
      <c r="A227" s="39"/>
      <c r="B227" s="40"/>
      <c r="C227" s="240" t="s">
        <v>422</v>
      </c>
      <c r="D227" s="240" t="s">
        <v>200</v>
      </c>
      <c r="E227" s="241" t="s">
        <v>1889</v>
      </c>
      <c r="F227" s="242" t="s">
        <v>1890</v>
      </c>
      <c r="G227" s="243" t="s">
        <v>293</v>
      </c>
      <c r="H227" s="244">
        <v>1</v>
      </c>
      <c r="I227" s="245"/>
      <c r="J227" s="246">
        <f>ROUND(I227*H227,2)</f>
        <v>0</v>
      </c>
      <c r="K227" s="247"/>
      <c r="L227" s="248"/>
      <c r="M227" s="249" t="s">
        <v>1</v>
      </c>
      <c r="N227" s="250" t="s">
        <v>38</v>
      </c>
      <c r="O227" s="92"/>
      <c r="P227" s="231">
        <f>O227*H227</f>
        <v>0</v>
      </c>
      <c r="Q227" s="231">
        <v>0</v>
      </c>
      <c r="R227" s="231">
        <f>Q227*H227</f>
        <v>0</v>
      </c>
      <c r="S227" s="231">
        <v>0</v>
      </c>
      <c r="T227" s="232">
        <f>S227*H227</f>
        <v>0</v>
      </c>
      <c r="U227" s="39"/>
      <c r="V227" s="39"/>
      <c r="W227" s="39"/>
      <c r="X227" s="39"/>
      <c r="Y227" s="39"/>
      <c r="Z227" s="39"/>
      <c r="AA227" s="39"/>
      <c r="AB227" s="39"/>
      <c r="AC227" s="39"/>
      <c r="AD227" s="39"/>
      <c r="AE227" s="39"/>
      <c r="AR227" s="233" t="s">
        <v>306</v>
      </c>
      <c r="AT227" s="233" t="s">
        <v>200</v>
      </c>
      <c r="AU227" s="233" t="s">
        <v>83</v>
      </c>
      <c r="AY227" s="18" t="s">
        <v>152</v>
      </c>
      <c r="BE227" s="234">
        <f>IF(N227="základní",J227,0)</f>
        <v>0</v>
      </c>
      <c r="BF227" s="234">
        <f>IF(N227="snížená",J227,0)</f>
        <v>0</v>
      </c>
      <c r="BG227" s="234">
        <f>IF(N227="zákl. přenesená",J227,0)</f>
        <v>0</v>
      </c>
      <c r="BH227" s="234">
        <f>IF(N227="sníž. přenesená",J227,0)</f>
        <v>0</v>
      </c>
      <c r="BI227" s="234">
        <f>IF(N227="nulová",J227,0)</f>
        <v>0</v>
      </c>
      <c r="BJ227" s="18" t="s">
        <v>81</v>
      </c>
      <c r="BK227" s="234">
        <f>ROUND(I227*H227,2)</f>
        <v>0</v>
      </c>
      <c r="BL227" s="18" t="s">
        <v>225</v>
      </c>
      <c r="BM227" s="233" t="s">
        <v>1891</v>
      </c>
    </row>
    <row r="228" s="2" customFormat="1">
      <c r="A228" s="39"/>
      <c r="B228" s="40"/>
      <c r="C228" s="41"/>
      <c r="D228" s="235" t="s">
        <v>159</v>
      </c>
      <c r="E228" s="41"/>
      <c r="F228" s="236" t="s">
        <v>1892</v>
      </c>
      <c r="G228" s="41"/>
      <c r="H228" s="41"/>
      <c r="I228" s="237"/>
      <c r="J228" s="41"/>
      <c r="K228" s="41"/>
      <c r="L228" s="45"/>
      <c r="M228" s="238"/>
      <c r="N228" s="239"/>
      <c r="O228" s="92"/>
      <c r="P228" s="92"/>
      <c r="Q228" s="92"/>
      <c r="R228" s="92"/>
      <c r="S228" s="92"/>
      <c r="T228" s="93"/>
      <c r="U228" s="39"/>
      <c r="V228" s="39"/>
      <c r="W228" s="39"/>
      <c r="X228" s="39"/>
      <c r="Y228" s="39"/>
      <c r="Z228" s="39"/>
      <c r="AA228" s="39"/>
      <c r="AB228" s="39"/>
      <c r="AC228" s="39"/>
      <c r="AD228" s="39"/>
      <c r="AE228" s="39"/>
      <c r="AT228" s="18" t="s">
        <v>159</v>
      </c>
      <c r="AU228" s="18" t="s">
        <v>83</v>
      </c>
    </row>
    <row r="229" s="2" customFormat="1" ht="21.75" customHeight="1">
      <c r="A229" s="39"/>
      <c r="B229" s="40"/>
      <c r="C229" s="221" t="s">
        <v>426</v>
      </c>
      <c r="D229" s="221" t="s">
        <v>153</v>
      </c>
      <c r="E229" s="222" t="s">
        <v>1893</v>
      </c>
      <c r="F229" s="223" t="s">
        <v>1894</v>
      </c>
      <c r="G229" s="224" t="s">
        <v>293</v>
      </c>
      <c r="H229" s="225">
        <v>1</v>
      </c>
      <c r="I229" s="226"/>
      <c r="J229" s="227">
        <f>ROUND(I229*H229,2)</f>
        <v>0</v>
      </c>
      <c r="K229" s="228"/>
      <c r="L229" s="45"/>
      <c r="M229" s="229" t="s">
        <v>1</v>
      </c>
      <c r="N229" s="230" t="s">
        <v>38</v>
      </c>
      <c r="O229" s="92"/>
      <c r="P229" s="231">
        <f>O229*H229</f>
        <v>0</v>
      </c>
      <c r="Q229" s="231">
        <v>0</v>
      </c>
      <c r="R229" s="231">
        <f>Q229*H229</f>
        <v>0</v>
      </c>
      <c r="S229" s="231">
        <v>0</v>
      </c>
      <c r="T229" s="232">
        <f>S229*H229</f>
        <v>0</v>
      </c>
      <c r="U229" s="39"/>
      <c r="V229" s="39"/>
      <c r="W229" s="39"/>
      <c r="X229" s="39"/>
      <c r="Y229" s="39"/>
      <c r="Z229" s="39"/>
      <c r="AA229" s="39"/>
      <c r="AB229" s="39"/>
      <c r="AC229" s="39"/>
      <c r="AD229" s="39"/>
      <c r="AE229" s="39"/>
      <c r="AR229" s="233" t="s">
        <v>225</v>
      </c>
      <c r="AT229" s="233" t="s">
        <v>153</v>
      </c>
      <c r="AU229" s="233" t="s">
        <v>83</v>
      </c>
      <c r="AY229" s="18" t="s">
        <v>152</v>
      </c>
      <c r="BE229" s="234">
        <f>IF(N229="základní",J229,0)</f>
        <v>0</v>
      </c>
      <c r="BF229" s="234">
        <f>IF(N229="snížená",J229,0)</f>
        <v>0</v>
      </c>
      <c r="BG229" s="234">
        <f>IF(N229="zákl. přenesená",J229,0)</f>
        <v>0</v>
      </c>
      <c r="BH229" s="234">
        <f>IF(N229="sníž. přenesená",J229,0)</f>
        <v>0</v>
      </c>
      <c r="BI229" s="234">
        <f>IF(N229="nulová",J229,0)</f>
        <v>0</v>
      </c>
      <c r="BJ229" s="18" t="s">
        <v>81</v>
      </c>
      <c r="BK229" s="234">
        <f>ROUND(I229*H229,2)</f>
        <v>0</v>
      </c>
      <c r="BL229" s="18" t="s">
        <v>225</v>
      </c>
      <c r="BM229" s="233" t="s">
        <v>1895</v>
      </c>
    </row>
    <row r="230" s="2" customFormat="1">
      <c r="A230" s="39"/>
      <c r="B230" s="40"/>
      <c r="C230" s="41"/>
      <c r="D230" s="235" t="s">
        <v>159</v>
      </c>
      <c r="E230" s="41"/>
      <c r="F230" s="236" t="s">
        <v>1896</v>
      </c>
      <c r="G230" s="41"/>
      <c r="H230" s="41"/>
      <c r="I230" s="237"/>
      <c r="J230" s="41"/>
      <c r="K230" s="41"/>
      <c r="L230" s="45"/>
      <c r="M230" s="238"/>
      <c r="N230" s="239"/>
      <c r="O230" s="92"/>
      <c r="P230" s="92"/>
      <c r="Q230" s="92"/>
      <c r="R230" s="92"/>
      <c r="S230" s="92"/>
      <c r="T230" s="93"/>
      <c r="U230" s="39"/>
      <c r="V230" s="39"/>
      <c r="W230" s="39"/>
      <c r="X230" s="39"/>
      <c r="Y230" s="39"/>
      <c r="Z230" s="39"/>
      <c r="AA230" s="39"/>
      <c r="AB230" s="39"/>
      <c r="AC230" s="39"/>
      <c r="AD230" s="39"/>
      <c r="AE230" s="39"/>
      <c r="AT230" s="18" t="s">
        <v>159</v>
      </c>
      <c r="AU230" s="18" t="s">
        <v>83</v>
      </c>
    </row>
    <row r="231" s="2" customFormat="1" ht="33" customHeight="1">
      <c r="A231" s="39"/>
      <c r="B231" s="40"/>
      <c r="C231" s="240" t="s">
        <v>431</v>
      </c>
      <c r="D231" s="240" t="s">
        <v>200</v>
      </c>
      <c r="E231" s="241" t="s">
        <v>1897</v>
      </c>
      <c r="F231" s="242" t="s">
        <v>1898</v>
      </c>
      <c r="G231" s="243" t="s">
        <v>293</v>
      </c>
      <c r="H231" s="244">
        <v>1</v>
      </c>
      <c r="I231" s="245"/>
      <c r="J231" s="246">
        <f>ROUND(I231*H231,2)</f>
        <v>0</v>
      </c>
      <c r="K231" s="247"/>
      <c r="L231" s="248"/>
      <c r="M231" s="249" t="s">
        <v>1</v>
      </c>
      <c r="N231" s="250" t="s">
        <v>38</v>
      </c>
      <c r="O231" s="92"/>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306</v>
      </c>
      <c r="AT231" s="233" t="s">
        <v>200</v>
      </c>
      <c r="AU231" s="233" t="s">
        <v>83</v>
      </c>
      <c r="AY231" s="18" t="s">
        <v>152</v>
      </c>
      <c r="BE231" s="234">
        <f>IF(N231="základní",J231,0)</f>
        <v>0</v>
      </c>
      <c r="BF231" s="234">
        <f>IF(N231="snížená",J231,0)</f>
        <v>0</v>
      </c>
      <c r="BG231" s="234">
        <f>IF(N231="zákl. přenesená",J231,0)</f>
        <v>0</v>
      </c>
      <c r="BH231" s="234">
        <f>IF(N231="sníž. přenesená",J231,0)</f>
        <v>0</v>
      </c>
      <c r="BI231" s="234">
        <f>IF(N231="nulová",J231,0)</f>
        <v>0</v>
      </c>
      <c r="BJ231" s="18" t="s">
        <v>81</v>
      </c>
      <c r="BK231" s="234">
        <f>ROUND(I231*H231,2)</f>
        <v>0</v>
      </c>
      <c r="BL231" s="18" t="s">
        <v>225</v>
      </c>
      <c r="BM231" s="233" t="s">
        <v>1899</v>
      </c>
    </row>
    <row r="232" s="2" customFormat="1">
      <c r="A232" s="39"/>
      <c r="B232" s="40"/>
      <c r="C232" s="41"/>
      <c r="D232" s="235" t="s">
        <v>159</v>
      </c>
      <c r="E232" s="41"/>
      <c r="F232" s="236" t="s">
        <v>1900</v>
      </c>
      <c r="G232" s="41"/>
      <c r="H232" s="41"/>
      <c r="I232" s="237"/>
      <c r="J232" s="41"/>
      <c r="K232" s="41"/>
      <c r="L232" s="45"/>
      <c r="M232" s="238"/>
      <c r="N232" s="239"/>
      <c r="O232" s="92"/>
      <c r="P232" s="92"/>
      <c r="Q232" s="92"/>
      <c r="R232" s="92"/>
      <c r="S232" s="92"/>
      <c r="T232" s="93"/>
      <c r="U232" s="39"/>
      <c r="V232" s="39"/>
      <c r="W232" s="39"/>
      <c r="X232" s="39"/>
      <c r="Y232" s="39"/>
      <c r="Z232" s="39"/>
      <c r="AA232" s="39"/>
      <c r="AB232" s="39"/>
      <c r="AC232" s="39"/>
      <c r="AD232" s="39"/>
      <c r="AE232" s="39"/>
      <c r="AT232" s="18" t="s">
        <v>159</v>
      </c>
      <c r="AU232" s="18" t="s">
        <v>83</v>
      </c>
    </row>
    <row r="233" s="11" customFormat="1" ht="22.8" customHeight="1">
      <c r="A233" s="11"/>
      <c r="B233" s="207"/>
      <c r="C233" s="208"/>
      <c r="D233" s="209" t="s">
        <v>72</v>
      </c>
      <c r="E233" s="260" t="s">
        <v>1901</v>
      </c>
      <c r="F233" s="260" t="s">
        <v>1902</v>
      </c>
      <c r="G233" s="208"/>
      <c r="H233" s="208"/>
      <c r="I233" s="211"/>
      <c r="J233" s="261">
        <f>BK233</f>
        <v>0</v>
      </c>
      <c r="K233" s="208"/>
      <c r="L233" s="213"/>
      <c r="M233" s="214"/>
      <c r="N233" s="215"/>
      <c r="O233" s="215"/>
      <c r="P233" s="216">
        <f>SUM(P234:P237)</f>
        <v>0</v>
      </c>
      <c r="Q233" s="215"/>
      <c r="R233" s="216">
        <f>SUM(R234:R237)</f>
        <v>0</v>
      </c>
      <c r="S233" s="215"/>
      <c r="T233" s="217">
        <f>SUM(T234:T237)</f>
        <v>0</v>
      </c>
      <c r="U233" s="11"/>
      <c r="V233" s="11"/>
      <c r="W233" s="11"/>
      <c r="X233" s="11"/>
      <c r="Y233" s="11"/>
      <c r="Z233" s="11"/>
      <c r="AA233" s="11"/>
      <c r="AB233" s="11"/>
      <c r="AC233" s="11"/>
      <c r="AD233" s="11"/>
      <c r="AE233" s="11"/>
      <c r="AR233" s="218" t="s">
        <v>83</v>
      </c>
      <c r="AT233" s="219" t="s">
        <v>72</v>
      </c>
      <c r="AU233" s="219" t="s">
        <v>81</v>
      </c>
      <c r="AY233" s="218" t="s">
        <v>152</v>
      </c>
      <c r="BK233" s="220">
        <f>SUM(BK234:BK237)</f>
        <v>0</v>
      </c>
    </row>
    <row r="234" s="2" customFormat="1" ht="16.5" customHeight="1">
      <c r="A234" s="39"/>
      <c r="B234" s="40"/>
      <c r="C234" s="221" t="s">
        <v>435</v>
      </c>
      <c r="D234" s="221" t="s">
        <v>153</v>
      </c>
      <c r="E234" s="222" t="s">
        <v>1903</v>
      </c>
      <c r="F234" s="223" t="s">
        <v>1904</v>
      </c>
      <c r="G234" s="224" t="s">
        <v>728</v>
      </c>
      <c r="H234" s="225">
        <v>1</v>
      </c>
      <c r="I234" s="226"/>
      <c r="J234" s="227">
        <f>ROUND(I234*H234,2)</f>
        <v>0</v>
      </c>
      <c r="K234" s="228"/>
      <c r="L234" s="45"/>
      <c r="M234" s="229" t="s">
        <v>1</v>
      </c>
      <c r="N234" s="230" t="s">
        <v>38</v>
      </c>
      <c r="O234" s="92"/>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225</v>
      </c>
      <c r="AT234" s="233" t="s">
        <v>153</v>
      </c>
      <c r="AU234" s="233" t="s">
        <v>83</v>
      </c>
      <c r="AY234" s="18" t="s">
        <v>152</v>
      </c>
      <c r="BE234" s="234">
        <f>IF(N234="základní",J234,0)</f>
        <v>0</v>
      </c>
      <c r="BF234" s="234">
        <f>IF(N234="snížená",J234,0)</f>
        <v>0</v>
      </c>
      <c r="BG234" s="234">
        <f>IF(N234="zákl. přenesená",J234,0)</f>
        <v>0</v>
      </c>
      <c r="BH234" s="234">
        <f>IF(N234="sníž. přenesená",J234,0)</f>
        <v>0</v>
      </c>
      <c r="BI234" s="234">
        <f>IF(N234="nulová",J234,0)</f>
        <v>0</v>
      </c>
      <c r="BJ234" s="18" t="s">
        <v>81</v>
      </c>
      <c r="BK234" s="234">
        <f>ROUND(I234*H234,2)</f>
        <v>0</v>
      </c>
      <c r="BL234" s="18" t="s">
        <v>225</v>
      </c>
      <c r="BM234" s="233" t="s">
        <v>1905</v>
      </c>
    </row>
    <row r="235" s="2" customFormat="1">
      <c r="A235" s="39"/>
      <c r="B235" s="40"/>
      <c r="C235" s="41"/>
      <c r="D235" s="235" t="s">
        <v>159</v>
      </c>
      <c r="E235" s="41"/>
      <c r="F235" s="236" t="s">
        <v>1906</v>
      </c>
      <c r="G235" s="41"/>
      <c r="H235" s="41"/>
      <c r="I235" s="237"/>
      <c r="J235" s="41"/>
      <c r="K235" s="41"/>
      <c r="L235" s="45"/>
      <c r="M235" s="238"/>
      <c r="N235" s="239"/>
      <c r="O235" s="92"/>
      <c r="P235" s="92"/>
      <c r="Q235" s="92"/>
      <c r="R235" s="92"/>
      <c r="S235" s="92"/>
      <c r="T235" s="93"/>
      <c r="U235" s="39"/>
      <c r="V235" s="39"/>
      <c r="W235" s="39"/>
      <c r="X235" s="39"/>
      <c r="Y235" s="39"/>
      <c r="Z235" s="39"/>
      <c r="AA235" s="39"/>
      <c r="AB235" s="39"/>
      <c r="AC235" s="39"/>
      <c r="AD235" s="39"/>
      <c r="AE235" s="39"/>
      <c r="AT235" s="18" t="s">
        <v>159</v>
      </c>
      <c r="AU235" s="18" t="s">
        <v>83</v>
      </c>
    </row>
    <row r="236" s="2" customFormat="1" ht="21.75" customHeight="1">
      <c r="A236" s="39"/>
      <c r="B236" s="40"/>
      <c r="C236" s="240" t="s">
        <v>438</v>
      </c>
      <c r="D236" s="240" t="s">
        <v>200</v>
      </c>
      <c r="E236" s="241" t="s">
        <v>1907</v>
      </c>
      <c r="F236" s="242" t="s">
        <v>1908</v>
      </c>
      <c r="G236" s="243" t="s">
        <v>293</v>
      </c>
      <c r="H236" s="244">
        <v>1</v>
      </c>
      <c r="I236" s="245"/>
      <c r="J236" s="246">
        <f>ROUND(I236*H236,2)</f>
        <v>0</v>
      </c>
      <c r="K236" s="247"/>
      <c r="L236" s="248"/>
      <c r="M236" s="249" t="s">
        <v>1</v>
      </c>
      <c r="N236" s="250" t="s">
        <v>38</v>
      </c>
      <c r="O236" s="92"/>
      <c r="P236" s="231">
        <f>O236*H236</f>
        <v>0</v>
      </c>
      <c r="Q236" s="231">
        <v>0</v>
      </c>
      <c r="R236" s="231">
        <f>Q236*H236</f>
        <v>0</v>
      </c>
      <c r="S236" s="231">
        <v>0</v>
      </c>
      <c r="T236" s="232">
        <f>S236*H236</f>
        <v>0</v>
      </c>
      <c r="U236" s="39"/>
      <c r="V236" s="39"/>
      <c r="W236" s="39"/>
      <c r="X236" s="39"/>
      <c r="Y236" s="39"/>
      <c r="Z236" s="39"/>
      <c r="AA236" s="39"/>
      <c r="AB236" s="39"/>
      <c r="AC236" s="39"/>
      <c r="AD236" s="39"/>
      <c r="AE236" s="39"/>
      <c r="AR236" s="233" t="s">
        <v>306</v>
      </c>
      <c r="AT236" s="233" t="s">
        <v>200</v>
      </c>
      <c r="AU236" s="233" t="s">
        <v>83</v>
      </c>
      <c r="AY236" s="18" t="s">
        <v>152</v>
      </c>
      <c r="BE236" s="234">
        <f>IF(N236="základní",J236,0)</f>
        <v>0</v>
      </c>
      <c r="BF236" s="234">
        <f>IF(N236="snížená",J236,0)</f>
        <v>0</v>
      </c>
      <c r="BG236" s="234">
        <f>IF(N236="zákl. přenesená",J236,0)</f>
        <v>0</v>
      </c>
      <c r="BH236" s="234">
        <f>IF(N236="sníž. přenesená",J236,0)</f>
        <v>0</v>
      </c>
      <c r="BI236" s="234">
        <f>IF(N236="nulová",J236,0)</f>
        <v>0</v>
      </c>
      <c r="BJ236" s="18" t="s">
        <v>81</v>
      </c>
      <c r="BK236" s="234">
        <f>ROUND(I236*H236,2)</f>
        <v>0</v>
      </c>
      <c r="BL236" s="18" t="s">
        <v>225</v>
      </c>
      <c r="BM236" s="233" t="s">
        <v>1909</v>
      </c>
    </row>
    <row r="237" s="2" customFormat="1">
      <c r="A237" s="39"/>
      <c r="B237" s="40"/>
      <c r="C237" s="41"/>
      <c r="D237" s="235" t="s">
        <v>159</v>
      </c>
      <c r="E237" s="41"/>
      <c r="F237" s="236" t="s">
        <v>1910</v>
      </c>
      <c r="G237" s="41"/>
      <c r="H237" s="41"/>
      <c r="I237" s="237"/>
      <c r="J237" s="41"/>
      <c r="K237" s="41"/>
      <c r="L237" s="45"/>
      <c r="M237" s="251"/>
      <c r="N237" s="252"/>
      <c r="O237" s="253"/>
      <c r="P237" s="253"/>
      <c r="Q237" s="253"/>
      <c r="R237" s="253"/>
      <c r="S237" s="253"/>
      <c r="T237" s="254"/>
      <c r="U237" s="39"/>
      <c r="V237" s="39"/>
      <c r="W237" s="39"/>
      <c r="X237" s="39"/>
      <c r="Y237" s="39"/>
      <c r="Z237" s="39"/>
      <c r="AA237" s="39"/>
      <c r="AB237" s="39"/>
      <c r="AC237" s="39"/>
      <c r="AD237" s="39"/>
      <c r="AE237" s="39"/>
      <c r="AT237" s="18" t="s">
        <v>159</v>
      </c>
      <c r="AU237" s="18" t="s">
        <v>83</v>
      </c>
    </row>
    <row r="238" s="2" customFormat="1" ht="6.96" customHeight="1">
      <c r="A238" s="39"/>
      <c r="B238" s="67"/>
      <c r="C238" s="68"/>
      <c r="D238" s="68"/>
      <c r="E238" s="68"/>
      <c r="F238" s="68"/>
      <c r="G238" s="68"/>
      <c r="H238" s="68"/>
      <c r="I238" s="68"/>
      <c r="J238" s="68"/>
      <c r="K238" s="68"/>
      <c r="L238" s="45"/>
      <c r="M238" s="39"/>
      <c r="O238" s="39"/>
      <c r="P238" s="39"/>
      <c r="Q238" s="39"/>
      <c r="R238" s="39"/>
      <c r="S238" s="39"/>
      <c r="T238" s="39"/>
      <c r="U238" s="39"/>
      <c r="V238" s="39"/>
      <c r="W238" s="39"/>
      <c r="X238" s="39"/>
      <c r="Y238" s="39"/>
      <c r="Z238" s="39"/>
      <c r="AA238" s="39"/>
      <c r="AB238" s="39"/>
      <c r="AC238" s="39"/>
      <c r="AD238" s="39"/>
      <c r="AE238" s="39"/>
    </row>
  </sheetData>
  <sheetProtection sheet="1" autoFilter="0" formatColumns="0" formatRows="0" objects="1" scenarios="1" spinCount="100000" saltValue="Q05gu7XaloNtYdd2H7MK3dQ71ZRpL51TLz6hbrbUJ9La8OFOaQ3DtW86FxHkRBwKCMtNfKCklkOveFjTDEIqKw==" hashValue="LfGMaVLYqS1sgiDszNwPbxEf08WH/MwqsymiCSjMGPtAOZvb5jwWxhtddakN4lkeDMBjsWJGCvCZokLsR7SFtA==" algorithmName="SHA-512" password="CC35"/>
  <autoFilter ref="C123:K237"/>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1911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ROUND((SUM(BE120:BE150)),  2)</f>
        <v>0</v>
      </c>
      <c r="G33" s="39"/>
      <c r="H33" s="39"/>
      <c r="I33" s="165">
        <v>0.20999999999999999</v>
      </c>
      <c r="J33" s="164">
        <f>ROUND(((SUM(BE120:BE150))*I33),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ROUND((SUM(BF120:BF150)),  2)</f>
        <v>0</v>
      </c>
      <c r="G34" s="39"/>
      <c r="H34" s="39"/>
      <c r="I34" s="165">
        <v>0.14999999999999999</v>
      </c>
      <c r="J34" s="164">
        <f>ROUND(((SUM(BF120:BF150))*I34),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ROUND((SUM(BG120:BG150)),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ROUND((SUM(BH120:BH150)),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ROUND((SUM(BI120:BI150)),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SO06 - Zpevněné plochy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J121</f>
        <v>0</v>
      </c>
      <c r="K97" s="190"/>
      <c r="L97" s="194"/>
      <c r="S97" s="9"/>
      <c r="T97" s="9"/>
      <c r="U97" s="9"/>
      <c r="V97" s="9"/>
      <c r="W97" s="9"/>
      <c r="X97" s="9"/>
      <c r="Y97" s="9"/>
      <c r="Z97" s="9"/>
      <c r="AA97" s="9"/>
      <c r="AB97" s="9"/>
      <c r="AC97" s="9"/>
      <c r="AD97" s="9"/>
      <c r="AE97" s="9"/>
    </row>
    <row r="98" s="12" customFormat="1" ht="19.92" customHeight="1">
      <c r="A98" s="12"/>
      <c r="B98" s="255"/>
      <c r="C98" s="134"/>
      <c r="D98" s="256" t="s">
        <v>1247</v>
      </c>
      <c r="E98" s="257"/>
      <c r="F98" s="257"/>
      <c r="G98" s="257"/>
      <c r="H98" s="257"/>
      <c r="I98" s="257"/>
      <c r="J98" s="258">
        <f>J122</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1248</v>
      </c>
      <c r="E99" s="257"/>
      <c r="F99" s="257"/>
      <c r="G99" s="257"/>
      <c r="H99" s="257"/>
      <c r="I99" s="257"/>
      <c r="J99" s="258">
        <f>J139</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878</v>
      </c>
      <c r="E100" s="257"/>
      <c r="F100" s="257"/>
      <c r="G100" s="257"/>
      <c r="H100" s="257"/>
      <c r="I100" s="257"/>
      <c r="J100" s="258">
        <f>J148</f>
        <v>0</v>
      </c>
      <c r="K100" s="134"/>
      <c r="L100" s="259"/>
      <c r="S100" s="12"/>
      <c r="T100" s="12"/>
      <c r="U100" s="12"/>
      <c r="V100" s="12"/>
      <c r="W100" s="12"/>
      <c r="X100" s="12"/>
      <c r="Y100" s="12"/>
      <c r="Z100" s="12"/>
      <c r="AA100" s="12"/>
      <c r="AB100" s="12"/>
      <c r="AC100" s="12"/>
      <c r="AD100" s="12"/>
      <c r="AE100" s="12"/>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26.25" customHeight="1">
      <c r="A110" s="39"/>
      <c r="B110" s="40"/>
      <c r="C110" s="41"/>
      <c r="D110" s="41"/>
      <c r="E110" s="184" t="str">
        <f>E7</f>
        <v>Zvýšení kvaity psychiatrické péče- rekonstrukce pavilonu psychiatrie, KZ MN UL</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125</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SO06 - Zpevněné plochy</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0" t="str">
        <f>IF(J12="","",J12)</f>
        <v>3. 5. 2021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 xml:space="preserve"> </v>
      </c>
      <c r="G116" s="41"/>
      <c r="H116" s="41"/>
      <c r="I116" s="33" t="s">
        <v>29</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27</v>
      </c>
      <c r="D117" s="41"/>
      <c r="E117" s="41"/>
      <c r="F117" s="28" t="str">
        <f>IF(E18="","",E18)</f>
        <v>Vyplň údaj</v>
      </c>
      <c r="G117" s="41"/>
      <c r="H117" s="41"/>
      <c r="I117" s="33" t="s">
        <v>31</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0" customFormat="1" ht="29.28" customHeight="1">
      <c r="A119" s="195"/>
      <c r="B119" s="196"/>
      <c r="C119" s="197" t="s">
        <v>138</v>
      </c>
      <c r="D119" s="198" t="s">
        <v>58</v>
      </c>
      <c r="E119" s="198" t="s">
        <v>54</v>
      </c>
      <c r="F119" s="198" t="s">
        <v>55</v>
      </c>
      <c r="G119" s="198" t="s">
        <v>139</v>
      </c>
      <c r="H119" s="198" t="s">
        <v>140</v>
      </c>
      <c r="I119" s="198" t="s">
        <v>141</v>
      </c>
      <c r="J119" s="199" t="s">
        <v>129</v>
      </c>
      <c r="K119" s="200" t="s">
        <v>142</v>
      </c>
      <c r="L119" s="201"/>
      <c r="M119" s="101" t="s">
        <v>1</v>
      </c>
      <c r="N119" s="102" t="s">
        <v>37</v>
      </c>
      <c r="O119" s="102" t="s">
        <v>143</v>
      </c>
      <c r="P119" s="102" t="s">
        <v>144</v>
      </c>
      <c r="Q119" s="102" t="s">
        <v>145</v>
      </c>
      <c r="R119" s="102" t="s">
        <v>146</v>
      </c>
      <c r="S119" s="102" t="s">
        <v>147</v>
      </c>
      <c r="T119" s="103" t="s">
        <v>148</v>
      </c>
      <c r="U119" s="195"/>
      <c r="V119" s="195"/>
      <c r="W119" s="195"/>
      <c r="X119" s="195"/>
      <c r="Y119" s="195"/>
      <c r="Z119" s="195"/>
      <c r="AA119" s="195"/>
      <c r="AB119" s="195"/>
      <c r="AC119" s="195"/>
      <c r="AD119" s="195"/>
      <c r="AE119" s="195"/>
    </row>
    <row r="120" s="2" customFormat="1" ht="22.8" customHeight="1">
      <c r="A120" s="39"/>
      <c r="B120" s="40"/>
      <c r="C120" s="108" t="s">
        <v>149</v>
      </c>
      <c r="D120" s="41"/>
      <c r="E120" s="41"/>
      <c r="F120" s="41"/>
      <c r="G120" s="41"/>
      <c r="H120" s="41"/>
      <c r="I120" s="41"/>
      <c r="J120" s="202">
        <f>BK120</f>
        <v>0</v>
      </c>
      <c r="K120" s="41"/>
      <c r="L120" s="45"/>
      <c r="M120" s="104"/>
      <c r="N120" s="203"/>
      <c r="O120" s="105"/>
      <c r="P120" s="204">
        <f>P121</f>
        <v>0</v>
      </c>
      <c r="Q120" s="105"/>
      <c r="R120" s="204">
        <f>R121</f>
        <v>0</v>
      </c>
      <c r="S120" s="105"/>
      <c r="T120" s="205">
        <f>T121</f>
        <v>0</v>
      </c>
      <c r="U120" s="39"/>
      <c r="V120" s="39"/>
      <c r="W120" s="39"/>
      <c r="X120" s="39"/>
      <c r="Y120" s="39"/>
      <c r="Z120" s="39"/>
      <c r="AA120" s="39"/>
      <c r="AB120" s="39"/>
      <c r="AC120" s="39"/>
      <c r="AD120" s="39"/>
      <c r="AE120" s="39"/>
      <c r="AT120" s="18" t="s">
        <v>72</v>
      </c>
      <c r="AU120" s="18" t="s">
        <v>131</v>
      </c>
      <c r="BK120" s="206">
        <f>BK121</f>
        <v>0</v>
      </c>
    </row>
    <row r="121" s="11" customFormat="1" ht="25.92" customHeight="1">
      <c r="A121" s="11"/>
      <c r="B121" s="207"/>
      <c r="C121" s="208"/>
      <c r="D121" s="209" t="s">
        <v>72</v>
      </c>
      <c r="E121" s="210" t="s">
        <v>890</v>
      </c>
      <c r="F121" s="210" t="s">
        <v>891</v>
      </c>
      <c r="G121" s="208"/>
      <c r="H121" s="208"/>
      <c r="I121" s="211"/>
      <c r="J121" s="212">
        <f>BK121</f>
        <v>0</v>
      </c>
      <c r="K121" s="208"/>
      <c r="L121" s="213"/>
      <c r="M121" s="214"/>
      <c r="N121" s="215"/>
      <c r="O121" s="215"/>
      <c r="P121" s="216">
        <f>P122+P139+P148</f>
        <v>0</v>
      </c>
      <c r="Q121" s="215"/>
      <c r="R121" s="216">
        <f>R122+R139+R148</f>
        <v>0</v>
      </c>
      <c r="S121" s="215"/>
      <c r="T121" s="217">
        <f>T122+T139+T148</f>
        <v>0</v>
      </c>
      <c r="U121" s="11"/>
      <c r="V121" s="11"/>
      <c r="W121" s="11"/>
      <c r="X121" s="11"/>
      <c r="Y121" s="11"/>
      <c r="Z121" s="11"/>
      <c r="AA121" s="11"/>
      <c r="AB121" s="11"/>
      <c r="AC121" s="11"/>
      <c r="AD121" s="11"/>
      <c r="AE121" s="11"/>
      <c r="AR121" s="218" t="s">
        <v>81</v>
      </c>
      <c r="AT121" s="219" t="s">
        <v>72</v>
      </c>
      <c r="AU121" s="219" t="s">
        <v>73</v>
      </c>
      <c r="AY121" s="218" t="s">
        <v>152</v>
      </c>
      <c r="BK121" s="220">
        <f>BK122+BK139+BK148</f>
        <v>0</v>
      </c>
    </row>
    <row r="122" s="11" customFormat="1" ht="22.8" customHeight="1">
      <c r="A122" s="11"/>
      <c r="B122" s="207"/>
      <c r="C122" s="208"/>
      <c r="D122" s="209" t="s">
        <v>72</v>
      </c>
      <c r="E122" s="260" t="s">
        <v>173</v>
      </c>
      <c r="F122" s="260" t="s">
        <v>1316</v>
      </c>
      <c r="G122" s="208"/>
      <c r="H122" s="208"/>
      <c r="I122" s="211"/>
      <c r="J122" s="261">
        <f>BK122</f>
        <v>0</v>
      </c>
      <c r="K122" s="208"/>
      <c r="L122" s="213"/>
      <c r="M122" s="214"/>
      <c r="N122" s="215"/>
      <c r="O122" s="215"/>
      <c r="P122" s="216">
        <f>SUM(P123:P138)</f>
        <v>0</v>
      </c>
      <c r="Q122" s="215"/>
      <c r="R122" s="216">
        <f>SUM(R123:R138)</f>
        <v>0</v>
      </c>
      <c r="S122" s="215"/>
      <c r="T122" s="217">
        <f>SUM(T123:T138)</f>
        <v>0</v>
      </c>
      <c r="U122" s="11"/>
      <c r="V122" s="11"/>
      <c r="W122" s="11"/>
      <c r="X122" s="11"/>
      <c r="Y122" s="11"/>
      <c r="Z122" s="11"/>
      <c r="AA122" s="11"/>
      <c r="AB122" s="11"/>
      <c r="AC122" s="11"/>
      <c r="AD122" s="11"/>
      <c r="AE122" s="11"/>
      <c r="AR122" s="218" t="s">
        <v>81</v>
      </c>
      <c r="AT122" s="219" t="s">
        <v>72</v>
      </c>
      <c r="AU122" s="219" t="s">
        <v>81</v>
      </c>
      <c r="AY122" s="218" t="s">
        <v>152</v>
      </c>
      <c r="BK122" s="220">
        <f>SUM(BK123:BK138)</f>
        <v>0</v>
      </c>
    </row>
    <row r="123" s="2" customFormat="1" ht="33" customHeight="1">
      <c r="A123" s="39"/>
      <c r="B123" s="40"/>
      <c r="C123" s="221" t="s">
        <v>81</v>
      </c>
      <c r="D123" s="221" t="s">
        <v>153</v>
      </c>
      <c r="E123" s="222" t="s">
        <v>1912</v>
      </c>
      <c r="F123" s="223" t="s">
        <v>1913</v>
      </c>
      <c r="G123" s="224" t="s">
        <v>195</v>
      </c>
      <c r="H123" s="225">
        <v>125</v>
      </c>
      <c r="I123" s="226"/>
      <c r="J123" s="227">
        <f>ROUND(I123*H123,2)</f>
        <v>0</v>
      </c>
      <c r="K123" s="228"/>
      <c r="L123" s="45"/>
      <c r="M123" s="229" t="s">
        <v>1</v>
      </c>
      <c r="N123" s="230" t="s">
        <v>38</v>
      </c>
      <c r="O123" s="92"/>
      <c r="P123" s="231">
        <f>O123*H123</f>
        <v>0</v>
      </c>
      <c r="Q123" s="231">
        <v>0</v>
      </c>
      <c r="R123" s="231">
        <f>Q123*H123</f>
        <v>0</v>
      </c>
      <c r="S123" s="231">
        <v>0</v>
      </c>
      <c r="T123" s="232">
        <f>S123*H123</f>
        <v>0</v>
      </c>
      <c r="U123" s="39"/>
      <c r="V123" s="39"/>
      <c r="W123" s="39"/>
      <c r="X123" s="39"/>
      <c r="Y123" s="39"/>
      <c r="Z123" s="39"/>
      <c r="AA123" s="39"/>
      <c r="AB123" s="39"/>
      <c r="AC123" s="39"/>
      <c r="AD123" s="39"/>
      <c r="AE123" s="39"/>
      <c r="AR123" s="233" t="s">
        <v>169</v>
      </c>
      <c r="AT123" s="233" t="s">
        <v>153</v>
      </c>
      <c r="AU123" s="233" t="s">
        <v>83</v>
      </c>
      <c r="AY123" s="18" t="s">
        <v>152</v>
      </c>
      <c r="BE123" s="234">
        <f>IF(N123="základní",J123,0)</f>
        <v>0</v>
      </c>
      <c r="BF123" s="234">
        <f>IF(N123="snížená",J123,0)</f>
        <v>0</v>
      </c>
      <c r="BG123" s="234">
        <f>IF(N123="zákl. přenesená",J123,0)</f>
        <v>0</v>
      </c>
      <c r="BH123" s="234">
        <f>IF(N123="sníž. přenesená",J123,0)</f>
        <v>0</v>
      </c>
      <c r="BI123" s="234">
        <f>IF(N123="nulová",J123,0)</f>
        <v>0</v>
      </c>
      <c r="BJ123" s="18" t="s">
        <v>81</v>
      </c>
      <c r="BK123" s="234">
        <f>ROUND(I123*H123,2)</f>
        <v>0</v>
      </c>
      <c r="BL123" s="18" t="s">
        <v>169</v>
      </c>
      <c r="BM123" s="233" t="s">
        <v>1914</v>
      </c>
    </row>
    <row r="124" s="2" customFormat="1">
      <c r="A124" s="39"/>
      <c r="B124" s="40"/>
      <c r="C124" s="41"/>
      <c r="D124" s="235" t="s">
        <v>159</v>
      </c>
      <c r="E124" s="41"/>
      <c r="F124" s="236" t="s">
        <v>1915</v>
      </c>
      <c r="G124" s="41"/>
      <c r="H124" s="41"/>
      <c r="I124" s="237"/>
      <c r="J124" s="41"/>
      <c r="K124" s="41"/>
      <c r="L124" s="45"/>
      <c r="M124" s="238"/>
      <c r="N124" s="239"/>
      <c r="O124" s="92"/>
      <c r="P124" s="92"/>
      <c r="Q124" s="92"/>
      <c r="R124" s="92"/>
      <c r="S124" s="92"/>
      <c r="T124" s="93"/>
      <c r="U124" s="39"/>
      <c r="V124" s="39"/>
      <c r="W124" s="39"/>
      <c r="X124" s="39"/>
      <c r="Y124" s="39"/>
      <c r="Z124" s="39"/>
      <c r="AA124" s="39"/>
      <c r="AB124" s="39"/>
      <c r="AC124" s="39"/>
      <c r="AD124" s="39"/>
      <c r="AE124" s="39"/>
      <c r="AT124" s="18" t="s">
        <v>159</v>
      </c>
      <c r="AU124" s="18" t="s">
        <v>83</v>
      </c>
    </row>
    <row r="125" s="14" customFormat="1">
      <c r="A125" s="14"/>
      <c r="B125" s="276"/>
      <c r="C125" s="277"/>
      <c r="D125" s="235" t="s">
        <v>897</v>
      </c>
      <c r="E125" s="278" t="s">
        <v>1</v>
      </c>
      <c r="F125" s="279" t="s">
        <v>1916</v>
      </c>
      <c r="G125" s="277"/>
      <c r="H125" s="280">
        <v>125</v>
      </c>
      <c r="I125" s="281"/>
      <c r="J125" s="277"/>
      <c r="K125" s="277"/>
      <c r="L125" s="282"/>
      <c r="M125" s="283"/>
      <c r="N125" s="284"/>
      <c r="O125" s="284"/>
      <c r="P125" s="284"/>
      <c r="Q125" s="284"/>
      <c r="R125" s="284"/>
      <c r="S125" s="284"/>
      <c r="T125" s="285"/>
      <c r="U125" s="14"/>
      <c r="V125" s="14"/>
      <c r="W125" s="14"/>
      <c r="X125" s="14"/>
      <c r="Y125" s="14"/>
      <c r="Z125" s="14"/>
      <c r="AA125" s="14"/>
      <c r="AB125" s="14"/>
      <c r="AC125" s="14"/>
      <c r="AD125" s="14"/>
      <c r="AE125" s="14"/>
      <c r="AT125" s="286" t="s">
        <v>897</v>
      </c>
      <c r="AU125" s="286" t="s">
        <v>83</v>
      </c>
      <c r="AV125" s="14" t="s">
        <v>83</v>
      </c>
      <c r="AW125" s="14" t="s">
        <v>30</v>
      </c>
      <c r="AX125" s="14" t="s">
        <v>73</v>
      </c>
      <c r="AY125" s="286" t="s">
        <v>152</v>
      </c>
    </row>
    <row r="126" s="15" customFormat="1">
      <c r="A126" s="15"/>
      <c r="B126" s="287"/>
      <c r="C126" s="288"/>
      <c r="D126" s="235" t="s">
        <v>897</v>
      </c>
      <c r="E126" s="289" t="s">
        <v>1</v>
      </c>
      <c r="F126" s="290" t="s">
        <v>899</v>
      </c>
      <c r="G126" s="288"/>
      <c r="H126" s="291">
        <v>125</v>
      </c>
      <c r="I126" s="292"/>
      <c r="J126" s="288"/>
      <c r="K126" s="288"/>
      <c r="L126" s="293"/>
      <c r="M126" s="294"/>
      <c r="N126" s="295"/>
      <c r="O126" s="295"/>
      <c r="P126" s="295"/>
      <c r="Q126" s="295"/>
      <c r="R126" s="295"/>
      <c r="S126" s="295"/>
      <c r="T126" s="296"/>
      <c r="U126" s="15"/>
      <c r="V126" s="15"/>
      <c r="W126" s="15"/>
      <c r="X126" s="15"/>
      <c r="Y126" s="15"/>
      <c r="Z126" s="15"/>
      <c r="AA126" s="15"/>
      <c r="AB126" s="15"/>
      <c r="AC126" s="15"/>
      <c r="AD126" s="15"/>
      <c r="AE126" s="15"/>
      <c r="AT126" s="297" t="s">
        <v>897</v>
      </c>
      <c r="AU126" s="297" t="s">
        <v>83</v>
      </c>
      <c r="AV126" s="15" t="s">
        <v>169</v>
      </c>
      <c r="AW126" s="15" t="s">
        <v>30</v>
      </c>
      <c r="AX126" s="15" t="s">
        <v>81</v>
      </c>
      <c r="AY126" s="297" t="s">
        <v>152</v>
      </c>
    </row>
    <row r="127" s="2" customFormat="1" ht="16.5" customHeight="1">
      <c r="A127" s="39"/>
      <c r="B127" s="40"/>
      <c r="C127" s="240" t="s">
        <v>83</v>
      </c>
      <c r="D127" s="240" t="s">
        <v>200</v>
      </c>
      <c r="E127" s="241" t="s">
        <v>1917</v>
      </c>
      <c r="F127" s="242" t="s">
        <v>1918</v>
      </c>
      <c r="G127" s="243" t="s">
        <v>195</v>
      </c>
      <c r="H127" s="244">
        <v>127.5</v>
      </c>
      <c r="I127" s="245"/>
      <c r="J127" s="246">
        <f>ROUND(I127*H127,2)</f>
        <v>0</v>
      </c>
      <c r="K127" s="247"/>
      <c r="L127" s="248"/>
      <c r="M127" s="249" t="s">
        <v>1</v>
      </c>
      <c r="N127" s="250" t="s">
        <v>38</v>
      </c>
      <c r="O127" s="92"/>
      <c r="P127" s="231">
        <f>O127*H127</f>
        <v>0</v>
      </c>
      <c r="Q127" s="231">
        <v>0</v>
      </c>
      <c r="R127" s="231">
        <f>Q127*H127</f>
        <v>0</v>
      </c>
      <c r="S127" s="231">
        <v>0</v>
      </c>
      <c r="T127" s="232">
        <f>S127*H127</f>
        <v>0</v>
      </c>
      <c r="U127" s="39"/>
      <c r="V127" s="39"/>
      <c r="W127" s="39"/>
      <c r="X127" s="39"/>
      <c r="Y127" s="39"/>
      <c r="Z127" s="39"/>
      <c r="AA127" s="39"/>
      <c r="AB127" s="39"/>
      <c r="AC127" s="39"/>
      <c r="AD127" s="39"/>
      <c r="AE127" s="39"/>
      <c r="AR127" s="233" t="s">
        <v>188</v>
      </c>
      <c r="AT127" s="233" t="s">
        <v>200</v>
      </c>
      <c r="AU127" s="233" t="s">
        <v>83</v>
      </c>
      <c r="AY127" s="18" t="s">
        <v>152</v>
      </c>
      <c r="BE127" s="234">
        <f>IF(N127="základní",J127,0)</f>
        <v>0</v>
      </c>
      <c r="BF127" s="234">
        <f>IF(N127="snížená",J127,0)</f>
        <v>0</v>
      </c>
      <c r="BG127" s="234">
        <f>IF(N127="zákl. přenesená",J127,0)</f>
        <v>0</v>
      </c>
      <c r="BH127" s="234">
        <f>IF(N127="sníž. přenesená",J127,0)</f>
        <v>0</v>
      </c>
      <c r="BI127" s="234">
        <f>IF(N127="nulová",J127,0)</f>
        <v>0</v>
      </c>
      <c r="BJ127" s="18" t="s">
        <v>81</v>
      </c>
      <c r="BK127" s="234">
        <f>ROUND(I127*H127,2)</f>
        <v>0</v>
      </c>
      <c r="BL127" s="18" t="s">
        <v>169</v>
      </c>
      <c r="BM127" s="233" t="s">
        <v>1919</v>
      </c>
    </row>
    <row r="128" s="2" customFormat="1">
      <c r="A128" s="39"/>
      <c r="B128" s="40"/>
      <c r="C128" s="41"/>
      <c r="D128" s="235" t="s">
        <v>159</v>
      </c>
      <c r="E128" s="41"/>
      <c r="F128" s="236" t="s">
        <v>1918</v>
      </c>
      <c r="G128" s="41"/>
      <c r="H128" s="41"/>
      <c r="I128" s="237"/>
      <c r="J128" s="41"/>
      <c r="K128" s="41"/>
      <c r="L128" s="45"/>
      <c r="M128" s="238"/>
      <c r="N128" s="239"/>
      <c r="O128" s="92"/>
      <c r="P128" s="92"/>
      <c r="Q128" s="92"/>
      <c r="R128" s="92"/>
      <c r="S128" s="92"/>
      <c r="T128" s="93"/>
      <c r="U128" s="39"/>
      <c r="V128" s="39"/>
      <c r="W128" s="39"/>
      <c r="X128" s="39"/>
      <c r="Y128" s="39"/>
      <c r="Z128" s="39"/>
      <c r="AA128" s="39"/>
      <c r="AB128" s="39"/>
      <c r="AC128" s="39"/>
      <c r="AD128" s="39"/>
      <c r="AE128" s="39"/>
      <c r="AT128" s="18" t="s">
        <v>159</v>
      </c>
      <c r="AU128" s="18" t="s">
        <v>83</v>
      </c>
    </row>
    <row r="129" s="14" customFormat="1">
      <c r="A129" s="14"/>
      <c r="B129" s="276"/>
      <c r="C129" s="277"/>
      <c r="D129" s="235" t="s">
        <v>897</v>
      </c>
      <c r="E129" s="278" t="s">
        <v>1</v>
      </c>
      <c r="F129" s="279" t="s">
        <v>1920</v>
      </c>
      <c r="G129" s="277"/>
      <c r="H129" s="280">
        <v>127.5</v>
      </c>
      <c r="I129" s="281"/>
      <c r="J129" s="277"/>
      <c r="K129" s="277"/>
      <c r="L129" s="282"/>
      <c r="M129" s="283"/>
      <c r="N129" s="284"/>
      <c r="O129" s="284"/>
      <c r="P129" s="284"/>
      <c r="Q129" s="284"/>
      <c r="R129" s="284"/>
      <c r="S129" s="284"/>
      <c r="T129" s="285"/>
      <c r="U129" s="14"/>
      <c r="V129" s="14"/>
      <c r="W129" s="14"/>
      <c r="X129" s="14"/>
      <c r="Y129" s="14"/>
      <c r="Z129" s="14"/>
      <c r="AA129" s="14"/>
      <c r="AB129" s="14"/>
      <c r="AC129" s="14"/>
      <c r="AD129" s="14"/>
      <c r="AE129" s="14"/>
      <c r="AT129" s="286" t="s">
        <v>897</v>
      </c>
      <c r="AU129" s="286" t="s">
        <v>83</v>
      </c>
      <c r="AV129" s="14" t="s">
        <v>83</v>
      </c>
      <c r="AW129" s="14" t="s">
        <v>30</v>
      </c>
      <c r="AX129" s="14" t="s">
        <v>73</v>
      </c>
      <c r="AY129" s="286" t="s">
        <v>152</v>
      </c>
    </row>
    <row r="130" s="15" customFormat="1">
      <c r="A130" s="15"/>
      <c r="B130" s="287"/>
      <c r="C130" s="288"/>
      <c r="D130" s="235" t="s">
        <v>897</v>
      </c>
      <c r="E130" s="289" t="s">
        <v>1</v>
      </c>
      <c r="F130" s="290" t="s">
        <v>899</v>
      </c>
      <c r="G130" s="288"/>
      <c r="H130" s="291">
        <v>127.5</v>
      </c>
      <c r="I130" s="292"/>
      <c r="J130" s="288"/>
      <c r="K130" s="288"/>
      <c r="L130" s="293"/>
      <c r="M130" s="294"/>
      <c r="N130" s="295"/>
      <c r="O130" s="295"/>
      <c r="P130" s="295"/>
      <c r="Q130" s="295"/>
      <c r="R130" s="295"/>
      <c r="S130" s="295"/>
      <c r="T130" s="296"/>
      <c r="U130" s="15"/>
      <c r="V130" s="15"/>
      <c r="W130" s="15"/>
      <c r="X130" s="15"/>
      <c r="Y130" s="15"/>
      <c r="Z130" s="15"/>
      <c r="AA130" s="15"/>
      <c r="AB130" s="15"/>
      <c r="AC130" s="15"/>
      <c r="AD130" s="15"/>
      <c r="AE130" s="15"/>
      <c r="AT130" s="297" t="s">
        <v>897</v>
      </c>
      <c r="AU130" s="297" t="s">
        <v>83</v>
      </c>
      <c r="AV130" s="15" t="s">
        <v>169</v>
      </c>
      <c r="AW130" s="15" t="s">
        <v>30</v>
      </c>
      <c r="AX130" s="15" t="s">
        <v>81</v>
      </c>
      <c r="AY130" s="297" t="s">
        <v>152</v>
      </c>
    </row>
    <row r="131" s="2" customFormat="1" ht="21.75" customHeight="1">
      <c r="A131" s="39"/>
      <c r="B131" s="40"/>
      <c r="C131" s="221" t="s">
        <v>165</v>
      </c>
      <c r="D131" s="221" t="s">
        <v>153</v>
      </c>
      <c r="E131" s="222" t="s">
        <v>1921</v>
      </c>
      <c r="F131" s="223" t="s">
        <v>1922</v>
      </c>
      <c r="G131" s="224" t="s">
        <v>195</v>
      </c>
      <c r="H131" s="225">
        <v>125</v>
      </c>
      <c r="I131" s="226"/>
      <c r="J131" s="227">
        <f>ROUND(I131*H131,2)</f>
        <v>0</v>
      </c>
      <c r="K131" s="228"/>
      <c r="L131" s="45"/>
      <c r="M131" s="229" t="s">
        <v>1</v>
      </c>
      <c r="N131" s="230" t="s">
        <v>38</v>
      </c>
      <c r="O131" s="92"/>
      <c r="P131" s="231">
        <f>O131*H131</f>
        <v>0</v>
      </c>
      <c r="Q131" s="231">
        <v>0</v>
      </c>
      <c r="R131" s="231">
        <f>Q131*H131</f>
        <v>0</v>
      </c>
      <c r="S131" s="231">
        <v>0</v>
      </c>
      <c r="T131" s="232">
        <f>S131*H131</f>
        <v>0</v>
      </c>
      <c r="U131" s="39"/>
      <c r="V131" s="39"/>
      <c r="W131" s="39"/>
      <c r="X131" s="39"/>
      <c r="Y131" s="39"/>
      <c r="Z131" s="39"/>
      <c r="AA131" s="39"/>
      <c r="AB131" s="39"/>
      <c r="AC131" s="39"/>
      <c r="AD131" s="39"/>
      <c r="AE131" s="39"/>
      <c r="AR131" s="233" t="s">
        <v>169</v>
      </c>
      <c r="AT131" s="233" t="s">
        <v>153</v>
      </c>
      <c r="AU131" s="233" t="s">
        <v>83</v>
      </c>
      <c r="AY131" s="18" t="s">
        <v>152</v>
      </c>
      <c r="BE131" s="234">
        <f>IF(N131="základní",J131,0)</f>
        <v>0</v>
      </c>
      <c r="BF131" s="234">
        <f>IF(N131="snížená",J131,0)</f>
        <v>0</v>
      </c>
      <c r="BG131" s="234">
        <f>IF(N131="zákl. přenesená",J131,0)</f>
        <v>0</v>
      </c>
      <c r="BH131" s="234">
        <f>IF(N131="sníž. přenesená",J131,0)</f>
        <v>0</v>
      </c>
      <c r="BI131" s="234">
        <f>IF(N131="nulová",J131,0)</f>
        <v>0</v>
      </c>
      <c r="BJ131" s="18" t="s">
        <v>81</v>
      </c>
      <c r="BK131" s="234">
        <f>ROUND(I131*H131,2)</f>
        <v>0</v>
      </c>
      <c r="BL131" s="18" t="s">
        <v>169</v>
      </c>
      <c r="BM131" s="233" t="s">
        <v>1923</v>
      </c>
    </row>
    <row r="132" s="2" customFormat="1">
      <c r="A132" s="39"/>
      <c r="B132" s="40"/>
      <c r="C132" s="41"/>
      <c r="D132" s="235" t="s">
        <v>159</v>
      </c>
      <c r="E132" s="41"/>
      <c r="F132" s="236" t="s">
        <v>1924</v>
      </c>
      <c r="G132" s="41"/>
      <c r="H132" s="41"/>
      <c r="I132" s="237"/>
      <c r="J132" s="41"/>
      <c r="K132" s="41"/>
      <c r="L132" s="45"/>
      <c r="M132" s="238"/>
      <c r="N132" s="239"/>
      <c r="O132" s="92"/>
      <c r="P132" s="92"/>
      <c r="Q132" s="92"/>
      <c r="R132" s="92"/>
      <c r="S132" s="92"/>
      <c r="T132" s="93"/>
      <c r="U132" s="39"/>
      <c r="V132" s="39"/>
      <c r="W132" s="39"/>
      <c r="X132" s="39"/>
      <c r="Y132" s="39"/>
      <c r="Z132" s="39"/>
      <c r="AA132" s="39"/>
      <c r="AB132" s="39"/>
      <c r="AC132" s="39"/>
      <c r="AD132" s="39"/>
      <c r="AE132" s="39"/>
      <c r="AT132" s="18" t="s">
        <v>159</v>
      </c>
      <c r="AU132" s="18" t="s">
        <v>83</v>
      </c>
    </row>
    <row r="133" s="14" customFormat="1">
      <c r="A133" s="14"/>
      <c r="B133" s="276"/>
      <c r="C133" s="277"/>
      <c r="D133" s="235" t="s">
        <v>897</v>
      </c>
      <c r="E133" s="278" t="s">
        <v>1</v>
      </c>
      <c r="F133" s="279" t="s">
        <v>1916</v>
      </c>
      <c r="G133" s="277"/>
      <c r="H133" s="280">
        <v>125</v>
      </c>
      <c r="I133" s="281"/>
      <c r="J133" s="277"/>
      <c r="K133" s="277"/>
      <c r="L133" s="282"/>
      <c r="M133" s="283"/>
      <c r="N133" s="284"/>
      <c r="O133" s="284"/>
      <c r="P133" s="284"/>
      <c r="Q133" s="284"/>
      <c r="R133" s="284"/>
      <c r="S133" s="284"/>
      <c r="T133" s="285"/>
      <c r="U133" s="14"/>
      <c r="V133" s="14"/>
      <c r="W133" s="14"/>
      <c r="X133" s="14"/>
      <c r="Y133" s="14"/>
      <c r="Z133" s="14"/>
      <c r="AA133" s="14"/>
      <c r="AB133" s="14"/>
      <c r="AC133" s="14"/>
      <c r="AD133" s="14"/>
      <c r="AE133" s="14"/>
      <c r="AT133" s="286" t="s">
        <v>897</v>
      </c>
      <c r="AU133" s="286" t="s">
        <v>83</v>
      </c>
      <c r="AV133" s="14" t="s">
        <v>83</v>
      </c>
      <c r="AW133" s="14" t="s">
        <v>30</v>
      </c>
      <c r="AX133" s="14" t="s">
        <v>73</v>
      </c>
      <c r="AY133" s="286" t="s">
        <v>152</v>
      </c>
    </row>
    <row r="134" s="15" customFormat="1">
      <c r="A134" s="15"/>
      <c r="B134" s="287"/>
      <c r="C134" s="288"/>
      <c r="D134" s="235" t="s">
        <v>897</v>
      </c>
      <c r="E134" s="289" t="s">
        <v>1</v>
      </c>
      <c r="F134" s="290" t="s">
        <v>899</v>
      </c>
      <c r="G134" s="288"/>
      <c r="H134" s="291">
        <v>125</v>
      </c>
      <c r="I134" s="292"/>
      <c r="J134" s="288"/>
      <c r="K134" s="288"/>
      <c r="L134" s="293"/>
      <c r="M134" s="294"/>
      <c r="N134" s="295"/>
      <c r="O134" s="295"/>
      <c r="P134" s="295"/>
      <c r="Q134" s="295"/>
      <c r="R134" s="295"/>
      <c r="S134" s="295"/>
      <c r="T134" s="296"/>
      <c r="U134" s="15"/>
      <c r="V134" s="15"/>
      <c r="W134" s="15"/>
      <c r="X134" s="15"/>
      <c r="Y134" s="15"/>
      <c r="Z134" s="15"/>
      <c r="AA134" s="15"/>
      <c r="AB134" s="15"/>
      <c r="AC134" s="15"/>
      <c r="AD134" s="15"/>
      <c r="AE134" s="15"/>
      <c r="AT134" s="297" t="s">
        <v>897</v>
      </c>
      <c r="AU134" s="297" t="s">
        <v>83</v>
      </c>
      <c r="AV134" s="15" t="s">
        <v>169</v>
      </c>
      <c r="AW134" s="15" t="s">
        <v>30</v>
      </c>
      <c r="AX134" s="15" t="s">
        <v>81</v>
      </c>
      <c r="AY134" s="297" t="s">
        <v>152</v>
      </c>
    </row>
    <row r="135" s="2" customFormat="1" ht="21.75" customHeight="1">
      <c r="A135" s="39"/>
      <c r="B135" s="40"/>
      <c r="C135" s="221" t="s">
        <v>169</v>
      </c>
      <c r="D135" s="221" t="s">
        <v>153</v>
      </c>
      <c r="E135" s="222" t="s">
        <v>1925</v>
      </c>
      <c r="F135" s="223" t="s">
        <v>1926</v>
      </c>
      <c r="G135" s="224" t="s">
        <v>195</v>
      </c>
      <c r="H135" s="225">
        <v>125</v>
      </c>
      <c r="I135" s="226"/>
      <c r="J135" s="227">
        <f>ROUND(I135*H135,2)</f>
        <v>0</v>
      </c>
      <c r="K135" s="228"/>
      <c r="L135" s="45"/>
      <c r="M135" s="229" t="s">
        <v>1</v>
      </c>
      <c r="N135" s="230" t="s">
        <v>38</v>
      </c>
      <c r="O135" s="92"/>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169</v>
      </c>
      <c r="AT135" s="233" t="s">
        <v>153</v>
      </c>
      <c r="AU135" s="233" t="s">
        <v>83</v>
      </c>
      <c r="AY135" s="18" t="s">
        <v>152</v>
      </c>
      <c r="BE135" s="234">
        <f>IF(N135="základní",J135,0)</f>
        <v>0</v>
      </c>
      <c r="BF135" s="234">
        <f>IF(N135="snížená",J135,0)</f>
        <v>0</v>
      </c>
      <c r="BG135" s="234">
        <f>IF(N135="zákl. přenesená",J135,0)</f>
        <v>0</v>
      </c>
      <c r="BH135" s="234">
        <f>IF(N135="sníž. přenesená",J135,0)</f>
        <v>0</v>
      </c>
      <c r="BI135" s="234">
        <f>IF(N135="nulová",J135,0)</f>
        <v>0</v>
      </c>
      <c r="BJ135" s="18" t="s">
        <v>81</v>
      </c>
      <c r="BK135" s="234">
        <f>ROUND(I135*H135,2)</f>
        <v>0</v>
      </c>
      <c r="BL135" s="18" t="s">
        <v>169</v>
      </c>
      <c r="BM135" s="233" t="s">
        <v>1927</v>
      </c>
    </row>
    <row r="136" s="2" customFormat="1">
      <c r="A136" s="39"/>
      <c r="B136" s="40"/>
      <c r="C136" s="41"/>
      <c r="D136" s="235" t="s">
        <v>159</v>
      </c>
      <c r="E136" s="41"/>
      <c r="F136" s="236" t="s">
        <v>1928</v>
      </c>
      <c r="G136" s="41"/>
      <c r="H136" s="41"/>
      <c r="I136" s="237"/>
      <c r="J136" s="41"/>
      <c r="K136" s="41"/>
      <c r="L136" s="45"/>
      <c r="M136" s="238"/>
      <c r="N136" s="239"/>
      <c r="O136" s="92"/>
      <c r="P136" s="92"/>
      <c r="Q136" s="92"/>
      <c r="R136" s="92"/>
      <c r="S136" s="92"/>
      <c r="T136" s="93"/>
      <c r="U136" s="39"/>
      <c r="V136" s="39"/>
      <c r="W136" s="39"/>
      <c r="X136" s="39"/>
      <c r="Y136" s="39"/>
      <c r="Z136" s="39"/>
      <c r="AA136" s="39"/>
      <c r="AB136" s="39"/>
      <c r="AC136" s="39"/>
      <c r="AD136" s="39"/>
      <c r="AE136" s="39"/>
      <c r="AT136" s="18" t="s">
        <v>159</v>
      </c>
      <c r="AU136" s="18" t="s">
        <v>83</v>
      </c>
    </row>
    <row r="137" s="14" customFormat="1">
      <c r="A137" s="14"/>
      <c r="B137" s="276"/>
      <c r="C137" s="277"/>
      <c r="D137" s="235" t="s">
        <v>897</v>
      </c>
      <c r="E137" s="278" t="s">
        <v>1</v>
      </c>
      <c r="F137" s="279" t="s">
        <v>1916</v>
      </c>
      <c r="G137" s="277"/>
      <c r="H137" s="280">
        <v>125</v>
      </c>
      <c r="I137" s="281"/>
      <c r="J137" s="277"/>
      <c r="K137" s="277"/>
      <c r="L137" s="282"/>
      <c r="M137" s="283"/>
      <c r="N137" s="284"/>
      <c r="O137" s="284"/>
      <c r="P137" s="284"/>
      <c r="Q137" s="284"/>
      <c r="R137" s="284"/>
      <c r="S137" s="284"/>
      <c r="T137" s="285"/>
      <c r="U137" s="14"/>
      <c r="V137" s="14"/>
      <c r="W137" s="14"/>
      <c r="X137" s="14"/>
      <c r="Y137" s="14"/>
      <c r="Z137" s="14"/>
      <c r="AA137" s="14"/>
      <c r="AB137" s="14"/>
      <c r="AC137" s="14"/>
      <c r="AD137" s="14"/>
      <c r="AE137" s="14"/>
      <c r="AT137" s="286" t="s">
        <v>897</v>
      </c>
      <c r="AU137" s="286" t="s">
        <v>83</v>
      </c>
      <c r="AV137" s="14" t="s">
        <v>83</v>
      </c>
      <c r="AW137" s="14" t="s">
        <v>30</v>
      </c>
      <c r="AX137" s="14" t="s">
        <v>73</v>
      </c>
      <c r="AY137" s="286" t="s">
        <v>152</v>
      </c>
    </row>
    <row r="138" s="15" customFormat="1">
      <c r="A138" s="15"/>
      <c r="B138" s="287"/>
      <c r="C138" s="288"/>
      <c r="D138" s="235" t="s">
        <v>897</v>
      </c>
      <c r="E138" s="289" t="s">
        <v>1</v>
      </c>
      <c r="F138" s="290" t="s">
        <v>899</v>
      </c>
      <c r="G138" s="288"/>
      <c r="H138" s="291">
        <v>125</v>
      </c>
      <c r="I138" s="292"/>
      <c r="J138" s="288"/>
      <c r="K138" s="288"/>
      <c r="L138" s="293"/>
      <c r="M138" s="294"/>
      <c r="N138" s="295"/>
      <c r="O138" s="295"/>
      <c r="P138" s="295"/>
      <c r="Q138" s="295"/>
      <c r="R138" s="295"/>
      <c r="S138" s="295"/>
      <c r="T138" s="296"/>
      <c r="U138" s="15"/>
      <c r="V138" s="15"/>
      <c r="W138" s="15"/>
      <c r="X138" s="15"/>
      <c r="Y138" s="15"/>
      <c r="Z138" s="15"/>
      <c r="AA138" s="15"/>
      <c r="AB138" s="15"/>
      <c r="AC138" s="15"/>
      <c r="AD138" s="15"/>
      <c r="AE138" s="15"/>
      <c r="AT138" s="297" t="s">
        <v>897</v>
      </c>
      <c r="AU138" s="297" t="s">
        <v>83</v>
      </c>
      <c r="AV138" s="15" t="s">
        <v>169</v>
      </c>
      <c r="AW138" s="15" t="s">
        <v>30</v>
      </c>
      <c r="AX138" s="15" t="s">
        <v>81</v>
      </c>
      <c r="AY138" s="297" t="s">
        <v>152</v>
      </c>
    </row>
    <row r="139" s="11" customFormat="1" ht="22.8" customHeight="1">
      <c r="A139" s="11"/>
      <c r="B139" s="207"/>
      <c r="C139" s="208"/>
      <c r="D139" s="209" t="s">
        <v>72</v>
      </c>
      <c r="E139" s="260" t="s">
        <v>644</v>
      </c>
      <c r="F139" s="260" t="s">
        <v>1341</v>
      </c>
      <c r="G139" s="208"/>
      <c r="H139" s="208"/>
      <c r="I139" s="211"/>
      <c r="J139" s="261">
        <f>BK139</f>
        <v>0</v>
      </c>
      <c r="K139" s="208"/>
      <c r="L139" s="213"/>
      <c r="M139" s="214"/>
      <c r="N139" s="215"/>
      <c r="O139" s="215"/>
      <c r="P139" s="216">
        <f>SUM(P140:P147)</f>
        <v>0</v>
      </c>
      <c r="Q139" s="215"/>
      <c r="R139" s="216">
        <f>SUM(R140:R147)</f>
        <v>0</v>
      </c>
      <c r="S139" s="215"/>
      <c r="T139" s="217">
        <f>SUM(T140:T147)</f>
        <v>0</v>
      </c>
      <c r="U139" s="11"/>
      <c r="V139" s="11"/>
      <c r="W139" s="11"/>
      <c r="X139" s="11"/>
      <c r="Y139" s="11"/>
      <c r="Z139" s="11"/>
      <c r="AA139" s="11"/>
      <c r="AB139" s="11"/>
      <c r="AC139" s="11"/>
      <c r="AD139" s="11"/>
      <c r="AE139" s="11"/>
      <c r="AR139" s="218" t="s">
        <v>81</v>
      </c>
      <c r="AT139" s="219" t="s">
        <v>72</v>
      </c>
      <c r="AU139" s="219" t="s">
        <v>81</v>
      </c>
      <c r="AY139" s="218" t="s">
        <v>152</v>
      </c>
      <c r="BK139" s="220">
        <f>SUM(BK140:BK147)</f>
        <v>0</v>
      </c>
    </row>
    <row r="140" s="2" customFormat="1" ht="33" customHeight="1">
      <c r="A140" s="39"/>
      <c r="B140" s="40"/>
      <c r="C140" s="221" t="s">
        <v>173</v>
      </c>
      <c r="D140" s="221" t="s">
        <v>153</v>
      </c>
      <c r="E140" s="222" t="s">
        <v>1342</v>
      </c>
      <c r="F140" s="223" t="s">
        <v>1343</v>
      </c>
      <c r="G140" s="224" t="s">
        <v>212</v>
      </c>
      <c r="H140" s="225">
        <v>47</v>
      </c>
      <c r="I140" s="226"/>
      <c r="J140" s="227">
        <f>ROUND(I140*H140,2)</f>
        <v>0</v>
      </c>
      <c r="K140" s="228"/>
      <c r="L140" s="45"/>
      <c r="M140" s="229" t="s">
        <v>1</v>
      </c>
      <c r="N140" s="230" t="s">
        <v>38</v>
      </c>
      <c r="O140" s="92"/>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169</v>
      </c>
      <c r="AT140" s="233" t="s">
        <v>153</v>
      </c>
      <c r="AU140" s="233" t="s">
        <v>83</v>
      </c>
      <c r="AY140" s="18" t="s">
        <v>152</v>
      </c>
      <c r="BE140" s="234">
        <f>IF(N140="základní",J140,0)</f>
        <v>0</v>
      </c>
      <c r="BF140" s="234">
        <f>IF(N140="snížená",J140,0)</f>
        <v>0</v>
      </c>
      <c r="BG140" s="234">
        <f>IF(N140="zákl. přenesená",J140,0)</f>
        <v>0</v>
      </c>
      <c r="BH140" s="234">
        <f>IF(N140="sníž. přenesená",J140,0)</f>
        <v>0</v>
      </c>
      <c r="BI140" s="234">
        <f>IF(N140="nulová",J140,0)</f>
        <v>0</v>
      </c>
      <c r="BJ140" s="18" t="s">
        <v>81</v>
      </c>
      <c r="BK140" s="234">
        <f>ROUND(I140*H140,2)</f>
        <v>0</v>
      </c>
      <c r="BL140" s="18" t="s">
        <v>169</v>
      </c>
      <c r="BM140" s="233" t="s">
        <v>1929</v>
      </c>
    </row>
    <row r="141" s="2" customFormat="1">
      <c r="A141" s="39"/>
      <c r="B141" s="40"/>
      <c r="C141" s="41"/>
      <c r="D141" s="235" t="s">
        <v>159</v>
      </c>
      <c r="E141" s="41"/>
      <c r="F141" s="236" t="s">
        <v>1345</v>
      </c>
      <c r="G141" s="41"/>
      <c r="H141" s="41"/>
      <c r="I141" s="237"/>
      <c r="J141" s="41"/>
      <c r="K141" s="41"/>
      <c r="L141" s="45"/>
      <c r="M141" s="238"/>
      <c r="N141" s="239"/>
      <c r="O141" s="92"/>
      <c r="P141" s="92"/>
      <c r="Q141" s="92"/>
      <c r="R141" s="92"/>
      <c r="S141" s="92"/>
      <c r="T141" s="93"/>
      <c r="U141" s="39"/>
      <c r="V141" s="39"/>
      <c r="W141" s="39"/>
      <c r="X141" s="39"/>
      <c r="Y141" s="39"/>
      <c r="Z141" s="39"/>
      <c r="AA141" s="39"/>
      <c r="AB141" s="39"/>
      <c r="AC141" s="39"/>
      <c r="AD141" s="39"/>
      <c r="AE141" s="39"/>
      <c r="AT141" s="18" t="s">
        <v>159</v>
      </c>
      <c r="AU141" s="18" t="s">
        <v>83</v>
      </c>
    </row>
    <row r="142" s="14" customFormat="1">
      <c r="A142" s="14"/>
      <c r="B142" s="276"/>
      <c r="C142" s="277"/>
      <c r="D142" s="235" t="s">
        <v>897</v>
      </c>
      <c r="E142" s="278" t="s">
        <v>1</v>
      </c>
      <c r="F142" s="279" t="s">
        <v>1930</v>
      </c>
      <c r="G142" s="277"/>
      <c r="H142" s="280">
        <v>47</v>
      </c>
      <c r="I142" s="281"/>
      <c r="J142" s="277"/>
      <c r="K142" s="277"/>
      <c r="L142" s="282"/>
      <c r="M142" s="283"/>
      <c r="N142" s="284"/>
      <c r="O142" s="284"/>
      <c r="P142" s="284"/>
      <c r="Q142" s="284"/>
      <c r="R142" s="284"/>
      <c r="S142" s="284"/>
      <c r="T142" s="285"/>
      <c r="U142" s="14"/>
      <c r="V142" s="14"/>
      <c r="W142" s="14"/>
      <c r="X142" s="14"/>
      <c r="Y142" s="14"/>
      <c r="Z142" s="14"/>
      <c r="AA142" s="14"/>
      <c r="AB142" s="14"/>
      <c r="AC142" s="14"/>
      <c r="AD142" s="14"/>
      <c r="AE142" s="14"/>
      <c r="AT142" s="286" t="s">
        <v>897</v>
      </c>
      <c r="AU142" s="286" t="s">
        <v>83</v>
      </c>
      <c r="AV142" s="14" t="s">
        <v>83</v>
      </c>
      <c r="AW142" s="14" t="s">
        <v>30</v>
      </c>
      <c r="AX142" s="14" t="s">
        <v>73</v>
      </c>
      <c r="AY142" s="286" t="s">
        <v>152</v>
      </c>
    </row>
    <row r="143" s="15" customFormat="1">
      <c r="A143" s="15"/>
      <c r="B143" s="287"/>
      <c r="C143" s="288"/>
      <c r="D143" s="235" t="s">
        <v>897</v>
      </c>
      <c r="E143" s="289" t="s">
        <v>1</v>
      </c>
      <c r="F143" s="290" t="s">
        <v>899</v>
      </c>
      <c r="G143" s="288"/>
      <c r="H143" s="291">
        <v>47</v>
      </c>
      <c r="I143" s="292"/>
      <c r="J143" s="288"/>
      <c r="K143" s="288"/>
      <c r="L143" s="293"/>
      <c r="M143" s="294"/>
      <c r="N143" s="295"/>
      <c r="O143" s="295"/>
      <c r="P143" s="295"/>
      <c r="Q143" s="295"/>
      <c r="R143" s="295"/>
      <c r="S143" s="295"/>
      <c r="T143" s="296"/>
      <c r="U143" s="15"/>
      <c r="V143" s="15"/>
      <c r="W143" s="15"/>
      <c r="X143" s="15"/>
      <c r="Y143" s="15"/>
      <c r="Z143" s="15"/>
      <c r="AA143" s="15"/>
      <c r="AB143" s="15"/>
      <c r="AC143" s="15"/>
      <c r="AD143" s="15"/>
      <c r="AE143" s="15"/>
      <c r="AT143" s="297" t="s">
        <v>897</v>
      </c>
      <c r="AU143" s="297" t="s">
        <v>83</v>
      </c>
      <c r="AV143" s="15" t="s">
        <v>169</v>
      </c>
      <c r="AW143" s="15" t="s">
        <v>30</v>
      </c>
      <c r="AX143" s="15" t="s">
        <v>81</v>
      </c>
      <c r="AY143" s="297" t="s">
        <v>152</v>
      </c>
    </row>
    <row r="144" s="2" customFormat="1" ht="16.5" customHeight="1">
      <c r="A144" s="39"/>
      <c r="B144" s="40"/>
      <c r="C144" s="240" t="s">
        <v>177</v>
      </c>
      <c r="D144" s="240" t="s">
        <v>200</v>
      </c>
      <c r="E144" s="241" t="s">
        <v>1347</v>
      </c>
      <c r="F144" s="242" t="s">
        <v>1348</v>
      </c>
      <c r="G144" s="243" t="s">
        <v>212</v>
      </c>
      <c r="H144" s="244">
        <v>47</v>
      </c>
      <c r="I144" s="245"/>
      <c r="J144" s="246">
        <f>ROUND(I144*H144,2)</f>
        <v>0</v>
      </c>
      <c r="K144" s="247"/>
      <c r="L144" s="248"/>
      <c r="M144" s="249" t="s">
        <v>1</v>
      </c>
      <c r="N144" s="25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188</v>
      </c>
      <c r="AT144" s="233" t="s">
        <v>200</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169</v>
      </c>
      <c r="BM144" s="233" t="s">
        <v>1931</v>
      </c>
    </row>
    <row r="145" s="2" customFormat="1">
      <c r="A145" s="39"/>
      <c r="B145" s="40"/>
      <c r="C145" s="41"/>
      <c r="D145" s="235" t="s">
        <v>159</v>
      </c>
      <c r="E145" s="41"/>
      <c r="F145" s="236" t="s">
        <v>1348</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2" customFormat="1" ht="21.75" customHeight="1">
      <c r="A146" s="39"/>
      <c r="B146" s="40"/>
      <c r="C146" s="221" t="s">
        <v>182</v>
      </c>
      <c r="D146" s="221" t="s">
        <v>153</v>
      </c>
      <c r="E146" s="222" t="s">
        <v>1932</v>
      </c>
      <c r="F146" s="223" t="s">
        <v>1933</v>
      </c>
      <c r="G146" s="224" t="s">
        <v>212</v>
      </c>
      <c r="H146" s="225">
        <v>6.5</v>
      </c>
      <c r="I146" s="226"/>
      <c r="J146" s="227">
        <f>ROUND(I146*H146,2)</f>
        <v>0</v>
      </c>
      <c r="K146" s="228"/>
      <c r="L146" s="45"/>
      <c r="M146" s="229" t="s">
        <v>1</v>
      </c>
      <c r="N146" s="230" t="s">
        <v>38</v>
      </c>
      <c r="O146" s="92"/>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169</v>
      </c>
      <c r="AT146" s="233" t="s">
        <v>153</v>
      </c>
      <c r="AU146" s="233" t="s">
        <v>83</v>
      </c>
      <c r="AY146" s="18" t="s">
        <v>152</v>
      </c>
      <c r="BE146" s="234">
        <f>IF(N146="základní",J146,0)</f>
        <v>0</v>
      </c>
      <c r="BF146" s="234">
        <f>IF(N146="snížená",J146,0)</f>
        <v>0</v>
      </c>
      <c r="BG146" s="234">
        <f>IF(N146="zákl. přenesená",J146,0)</f>
        <v>0</v>
      </c>
      <c r="BH146" s="234">
        <f>IF(N146="sníž. přenesená",J146,0)</f>
        <v>0</v>
      </c>
      <c r="BI146" s="234">
        <f>IF(N146="nulová",J146,0)</f>
        <v>0</v>
      </c>
      <c r="BJ146" s="18" t="s">
        <v>81</v>
      </c>
      <c r="BK146" s="234">
        <f>ROUND(I146*H146,2)</f>
        <v>0</v>
      </c>
      <c r="BL146" s="18" t="s">
        <v>169</v>
      </c>
      <c r="BM146" s="233" t="s">
        <v>1934</v>
      </c>
    </row>
    <row r="147" s="2" customFormat="1">
      <c r="A147" s="39"/>
      <c r="B147" s="40"/>
      <c r="C147" s="41"/>
      <c r="D147" s="235" t="s">
        <v>159</v>
      </c>
      <c r="E147" s="41"/>
      <c r="F147" s="236" t="s">
        <v>1933</v>
      </c>
      <c r="G147" s="41"/>
      <c r="H147" s="41"/>
      <c r="I147" s="237"/>
      <c r="J147" s="41"/>
      <c r="K147" s="41"/>
      <c r="L147" s="45"/>
      <c r="M147" s="238"/>
      <c r="N147" s="239"/>
      <c r="O147" s="92"/>
      <c r="P147" s="92"/>
      <c r="Q147" s="92"/>
      <c r="R147" s="92"/>
      <c r="S147" s="92"/>
      <c r="T147" s="93"/>
      <c r="U147" s="39"/>
      <c r="V147" s="39"/>
      <c r="W147" s="39"/>
      <c r="X147" s="39"/>
      <c r="Y147" s="39"/>
      <c r="Z147" s="39"/>
      <c r="AA147" s="39"/>
      <c r="AB147" s="39"/>
      <c r="AC147" s="39"/>
      <c r="AD147" s="39"/>
      <c r="AE147" s="39"/>
      <c r="AT147" s="18" t="s">
        <v>159</v>
      </c>
      <c r="AU147" s="18" t="s">
        <v>83</v>
      </c>
    </row>
    <row r="148" s="11" customFormat="1" ht="22.8" customHeight="1">
      <c r="A148" s="11"/>
      <c r="B148" s="207"/>
      <c r="C148" s="208"/>
      <c r="D148" s="209" t="s">
        <v>72</v>
      </c>
      <c r="E148" s="260" t="s">
        <v>968</v>
      </c>
      <c r="F148" s="260" t="s">
        <v>969</v>
      </c>
      <c r="G148" s="208"/>
      <c r="H148" s="208"/>
      <c r="I148" s="211"/>
      <c r="J148" s="261">
        <f>BK148</f>
        <v>0</v>
      </c>
      <c r="K148" s="208"/>
      <c r="L148" s="213"/>
      <c r="M148" s="214"/>
      <c r="N148" s="215"/>
      <c r="O148" s="215"/>
      <c r="P148" s="216">
        <f>SUM(P149:P150)</f>
        <v>0</v>
      </c>
      <c r="Q148" s="215"/>
      <c r="R148" s="216">
        <f>SUM(R149:R150)</f>
        <v>0</v>
      </c>
      <c r="S148" s="215"/>
      <c r="T148" s="217">
        <f>SUM(T149:T150)</f>
        <v>0</v>
      </c>
      <c r="U148" s="11"/>
      <c r="V148" s="11"/>
      <c r="W148" s="11"/>
      <c r="X148" s="11"/>
      <c r="Y148" s="11"/>
      <c r="Z148" s="11"/>
      <c r="AA148" s="11"/>
      <c r="AB148" s="11"/>
      <c r="AC148" s="11"/>
      <c r="AD148" s="11"/>
      <c r="AE148" s="11"/>
      <c r="AR148" s="218" t="s">
        <v>81</v>
      </c>
      <c r="AT148" s="219" t="s">
        <v>72</v>
      </c>
      <c r="AU148" s="219" t="s">
        <v>81</v>
      </c>
      <c r="AY148" s="218" t="s">
        <v>152</v>
      </c>
      <c r="BK148" s="220">
        <f>SUM(BK149:BK150)</f>
        <v>0</v>
      </c>
    </row>
    <row r="149" s="2" customFormat="1" ht="21.75" customHeight="1">
      <c r="A149" s="39"/>
      <c r="B149" s="40"/>
      <c r="C149" s="221" t="s">
        <v>188</v>
      </c>
      <c r="D149" s="221" t="s">
        <v>153</v>
      </c>
      <c r="E149" s="222" t="s">
        <v>1935</v>
      </c>
      <c r="F149" s="223" t="s">
        <v>1936</v>
      </c>
      <c r="G149" s="224" t="s">
        <v>950</v>
      </c>
      <c r="H149" s="225">
        <v>36.637</v>
      </c>
      <c r="I149" s="226"/>
      <c r="J149" s="227">
        <f>ROUND(I149*H149,2)</f>
        <v>0</v>
      </c>
      <c r="K149" s="228"/>
      <c r="L149" s="45"/>
      <c r="M149" s="229" t="s">
        <v>1</v>
      </c>
      <c r="N149" s="230" t="s">
        <v>38</v>
      </c>
      <c r="O149" s="92"/>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169</v>
      </c>
      <c r="AT149" s="233" t="s">
        <v>153</v>
      </c>
      <c r="AU149" s="233" t="s">
        <v>83</v>
      </c>
      <c r="AY149" s="18" t="s">
        <v>152</v>
      </c>
      <c r="BE149" s="234">
        <f>IF(N149="základní",J149,0)</f>
        <v>0</v>
      </c>
      <c r="BF149" s="234">
        <f>IF(N149="snížená",J149,0)</f>
        <v>0</v>
      </c>
      <c r="BG149" s="234">
        <f>IF(N149="zákl. přenesená",J149,0)</f>
        <v>0</v>
      </c>
      <c r="BH149" s="234">
        <f>IF(N149="sníž. přenesená",J149,0)</f>
        <v>0</v>
      </c>
      <c r="BI149" s="234">
        <f>IF(N149="nulová",J149,0)</f>
        <v>0</v>
      </c>
      <c r="BJ149" s="18" t="s">
        <v>81</v>
      </c>
      <c r="BK149" s="234">
        <f>ROUND(I149*H149,2)</f>
        <v>0</v>
      </c>
      <c r="BL149" s="18" t="s">
        <v>169</v>
      </c>
      <c r="BM149" s="233" t="s">
        <v>1937</v>
      </c>
    </row>
    <row r="150" s="2" customFormat="1">
      <c r="A150" s="39"/>
      <c r="B150" s="40"/>
      <c r="C150" s="41"/>
      <c r="D150" s="235" t="s">
        <v>159</v>
      </c>
      <c r="E150" s="41"/>
      <c r="F150" s="236" t="s">
        <v>1938</v>
      </c>
      <c r="G150" s="41"/>
      <c r="H150" s="41"/>
      <c r="I150" s="237"/>
      <c r="J150" s="41"/>
      <c r="K150" s="41"/>
      <c r="L150" s="45"/>
      <c r="M150" s="251"/>
      <c r="N150" s="252"/>
      <c r="O150" s="253"/>
      <c r="P150" s="253"/>
      <c r="Q150" s="253"/>
      <c r="R150" s="253"/>
      <c r="S150" s="253"/>
      <c r="T150" s="254"/>
      <c r="U150" s="39"/>
      <c r="V150" s="39"/>
      <c r="W150" s="39"/>
      <c r="X150" s="39"/>
      <c r="Y150" s="39"/>
      <c r="Z150" s="39"/>
      <c r="AA150" s="39"/>
      <c r="AB150" s="39"/>
      <c r="AC150" s="39"/>
      <c r="AD150" s="39"/>
      <c r="AE150" s="39"/>
      <c r="AT150" s="18" t="s">
        <v>159</v>
      </c>
      <c r="AU150" s="18" t="s">
        <v>83</v>
      </c>
    </row>
    <row r="151" s="2" customFormat="1" ht="6.96" customHeight="1">
      <c r="A151" s="39"/>
      <c r="B151" s="67"/>
      <c r="C151" s="68"/>
      <c r="D151" s="68"/>
      <c r="E151" s="68"/>
      <c r="F151" s="68"/>
      <c r="G151" s="68"/>
      <c r="H151" s="68"/>
      <c r="I151" s="68"/>
      <c r="J151" s="68"/>
      <c r="K151" s="68"/>
      <c r="L151" s="45"/>
      <c r="M151" s="39"/>
      <c r="O151" s="39"/>
      <c r="P151" s="39"/>
      <c r="Q151" s="39"/>
      <c r="R151" s="39"/>
      <c r="S151" s="39"/>
      <c r="T151" s="39"/>
      <c r="U151" s="39"/>
      <c r="V151" s="39"/>
      <c r="W151" s="39"/>
      <c r="X151" s="39"/>
      <c r="Y151" s="39"/>
      <c r="Z151" s="39"/>
      <c r="AA151" s="39"/>
      <c r="AB151" s="39"/>
      <c r="AC151" s="39"/>
      <c r="AD151" s="39"/>
      <c r="AE151" s="39"/>
    </row>
  </sheetData>
  <sheetProtection sheet="1" autoFilter="0" formatColumns="0" formatRows="0" objects="1" scenarios="1" spinCount="100000" saltValue="5y97ZxJfY2o01ZVokB5TsnuycRTZX+iMh+xfehasOBuX6gq24km/ih1tHZBpSSl0ucdXArGTWw5U4EBQcXQYvw==" hashValue="IswpCx0DaI2sTP32oVwZjE73CCFoEDP0bDwV3TLffEw9YuVJRtIjRQCcbbb9wdHNQIkK5CtpqGecBOo1/vF3CQ==" algorithmName="SHA-512" password="CC35"/>
  <autoFilter ref="C119:K150"/>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1939</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ROUND((SUM(BE119:BE185)),  2)</f>
        <v>0</v>
      </c>
      <c r="G33" s="39"/>
      <c r="H33" s="39"/>
      <c r="I33" s="165">
        <v>0.20999999999999999</v>
      </c>
      <c r="J33" s="164">
        <f>ROUND(((SUM(BE119:BE185))*I33),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ROUND((SUM(BF119:BF185)),  2)</f>
        <v>0</v>
      </c>
      <c r="G34" s="39"/>
      <c r="H34" s="39"/>
      <c r="I34" s="165">
        <v>0.14999999999999999</v>
      </c>
      <c r="J34" s="164">
        <f>ROUND(((SUM(BF119:BF185))*I34),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ROUND((SUM(BG119:BG185)),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ROUND((SUM(BH119:BH185)),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ROUND((SUM(BI119:BI185)),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SO07 - Sadové úpravy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J120</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J121</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1248</v>
      </c>
      <c r="E99" s="257"/>
      <c r="F99" s="257"/>
      <c r="G99" s="257"/>
      <c r="H99" s="257"/>
      <c r="I99" s="257"/>
      <c r="J99" s="258">
        <f>J154</f>
        <v>0</v>
      </c>
      <c r="K99" s="134"/>
      <c r="L99" s="259"/>
      <c r="S99" s="12"/>
      <c r="T99" s="12"/>
      <c r="U99" s="12"/>
      <c r="V99" s="12"/>
      <c r="W99" s="12"/>
      <c r="X99" s="12"/>
      <c r="Y99" s="12"/>
      <c r="Z99" s="12"/>
      <c r="AA99" s="12"/>
      <c r="AB99" s="12"/>
      <c r="AC99" s="12"/>
      <c r="AD99" s="12"/>
      <c r="AE99" s="12"/>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137</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6.25" customHeight="1">
      <c r="A109" s="39"/>
      <c r="B109" s="40"/>
      <c r="C109" s="41"/>
      <c r="D109" s="41"/>
      <c r="E109" s="184" t="str">
        <f>E7</f>
        <v>Zvýšení kvaity psychiatrické péče- rekonstrukce pavilonu psychiatrie, KZ MN UL</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125</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SO07 - Sadové úpravy</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0" t="str">
        <f>IF(J12="","",J12)</f>
        <v>3. 5. 2021</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0" customFormat="1" ht="29.28" customHeight="1">
      <c r="A118" s="195"/>
      <c r="B118" s="196"/>
      <c r="C118" s="197" t="s">
        <v>138</v>
      </c>
      <c r="D118" s="198" t="s">
        <v>58</v>
      </c>
      <c r="E118" s="198" t="s">
        <v>54</v>
      </c>
      <c r="F118" s="198" t="s">
        <v>55</v>
      </c>
      <c r="G118" s="198" t="s">
        <v>139</v>
      </c>
      <c r="H118" s="198" t="s">
        <v>140</v>
      </c>
      <c r="I118" s="198" t="s">
        <v>141</v>
      </c>
      <c r="J118" s="199" t="s">
        <v>129</v>
      </c>
      <c r="K118" s="200" t="s">
        <v>142</v>
      </c>
      <c r="L118" s="201"/>
      <c r="M118" s="101" t="s">
        <v>1</v>
      </c>
      <c r="N118" s="102" t="s">
        <v>37</v>
      </c>
      <c r="O118" s="102" t="s">
        <v>143</v>
      </c>
      <c r="P118" s="102" t="s">
        <v>144</v>
      </c>
      <c r="Q118" s="102" t="s">
        <v>145</v>
      </c>
      <c r="R118" s="102" t="s">
        <v>146</v>
      </c>
      <c r="S118" s="102" t="s">
        <v>147</v>
      </c>
      <c r="T118" s="103" t="s">
        <v>148</v>
      </c>
      <c r="U118" s="195"/>
      <c r="V118" s="195"/>
      <c r="W118" s="195"/>
      <c r="X118" s="195"/>
      <c r="Y118" s="195"/>
      <c r="Z118" s="195"/>
      <c r="AA118" s="195"/>
      <c r="AB118" s="195"/>
      <c r="AC118" s="195"/>
      <c r="AD118" s="195"/>
      <c r="AE118" s="195"/>
    </row>
    <row r="119" s="2" customFormat="1" ht="22.8" customHeight="1">
      <c r="A119" s="39"/>
      <c r="B119" s="40"/>
      <c r="C119" s="108" t="s">
        <v>149</v>
      </c>
      <c r="D119" s="41"/>
      <c r="E119" s="41"/>
      <c r="F119" s="41"/>
      <c r="G119" s="41"/>
      <c r="H119" s="41"/>
      <c r="I119" s="41"/>
      <c r="J119" s="202">
        <f>BK119</f>
        <v>0</v>
      </c>
      <c r="K119" s="41"/>
      <c r="L119" s="45"/>
      <c r="M119" s="104"/>
      <c r="N119" s="203"/>
      <c r="O119" s="105"/>
      <c r="P119" s="204">
        <f>P120</f>
        <v>0</v>
      </c>
      <c r="Q119" s="105"/>
      <c r="R119" s="204">
        <f>R120</f>
        <v>0</v>
      </c>
      <c r="S119" s="105"/>
      <c r="T119" s="205">
        <f>T120</f>
        <v>0</v>
      </c>
      <c r="U119" s="39"/>
      <c r="V119" s="39"/>
      <c r="W119" s="39"/>
      <c r="X119" s="39"/>
      <c r="Y119" s="39"/>
      <c r="Z119" s="39"/>
      <c r="AA119" s="39"/>
      <c r="AB119" s="39"/>
      <c r="AC119" s="39"/>
      <c r="AD119" s="39"/>
      <c r="AE119" s="39"/>
      <c r="AT119" s="18" t="s">
        <v>72</v>
      </c>
      <c r="AU119" s="18" t="s">
        <v>131</v>
      </c>
      <c r="BK119" s="206">
        <f>BK120</f>
        <v>0</v>
      </c>
    </row>
    <row r="120" s="11" customFormat="1" ht="25.92" customHeight="1">
      <c r="A120" s="11"/>
      <c r="B120" s="207"/>
      <c r="C120" s="208"/>
      <c r="D120" s="209" t="s">
        <v>72</v>
      </c>
      <c r="E120" s="210" t="s">
        <v>890</v>
      </c>
      <c r="F120" s="210" t="s">
        <v>891</v>
      </c>
      <c r="G120" s="208"/>
      <c r="H120" s="208"/>
      <c r="I120" s="211"/>
      <c r="J120" s="212">
        <f>BK120</f>
        <v>0</v>
      </c>
      <c r="K120" s="208"/>
      <c r="L120" s="213"/>
      <c r="M120" s="214"/>
      <c r="N120" s="215"/>
      <c r="O120" s="215"/>
      <c r="P120" s="216">
        <f>P121+P154</f>
        <v>0</v>
      </c>
      <c r="Q120" s="215"/>
      <c r="R120" s="216">
        <f>R121+R154</f>
        <v>0</v>
      </c>
      <c r="S120" s="215"/>
      <c r="T120" s="217">
        <f>T121+T154</f>
        <v>0</v>
      </c>
      <c r="U120" s="11"/>
      <c r="V120" s="11"/>
      <c r="W120" s="11"/>
      <c r="X120" s="11"/>
      <c r="Y120" s="11"/>
      <c r="Z120" s="11"/>
      <c r="AA120" s="11"/>
      <c r="AB120" s="11"/>
      <c r="AC120" s="11"/>
      <c r="AD120" s="11"/>
      <c r="AE120" s="11"/>
      <c r="AR120" s="218" t="s">
        <v>81</v>
      </c>
      <c r="AT120" s="219" t="s">
        <v>72</v>
      </c>
      <c r="AU120" s="219" t="s">
        <v>73</v>
      </c>
      <c r="AY120" s="218" t="s">
        <v>152</v>
      </c>
      <c r="BK120" s="220">
        <f>BK121+BK154</f>
        <v>0</v>
      </c>
    </row>
    <row r="121" s="11" customFormat="1" ht="22.8" customHeight="1">
      <c r="A121" s="11"/>
      <c r="B121" s="207"/>
      <c r="C121" s="208"/>
      <c r="D121" s="209" t="s">
        <v>72</v>
      </c>
      <c r="E121" s="260" t="s">
        <v>81</v>
      </c>
      <c r="F121" s="260" t="s">
        <v>1173</v>
      </c>
      <c r="G121" s="208"/>
      <c r="H121" s="208"/>
      <c r="I121" s="211"/>
      <c r="J121" s="261">
        <f>BK121</f>
        <v>0</v>
      </c>
      <c r="K121" s="208"/>
      <c r="L121" s="213"/>
      <c r="M121" s="214"/>
      <c r="N121" s="215"/>
      <c r="O121" s="215"/>
      <c r="P121" s="216">
        <f>SUM(P122:P153)</f>
        <v>0</v>
      </c>
      <c r="Q121" s="215"/>
      <c r="R121" s="216">
        <f>SUM(R122:R153)</f>
        <v>0</v>
      </c>
      <c r="S121" s="215"/>
      <c r="T121" s="217">
        <f>SUM(T122:T153)</f>
        <v>0</v>
      </c>
      <c r="U121" s="11"/>
      <c r="V121" s="11"/>
      <c r="W121" s="11"/>
      <c r="X121" s="11"/>
      <c r="Y121" s="11"/>
      <c r="Z121" s="11"/>
      <c r="AA121" s="11"/>
      <c r="AB121" s="11"/>
      <c r="AC121" s="11"/>
      <c r="AD121" s="11"/>
      <c r="AE121" s="11"/>
      <c r="AR121" s="218" t="s">
        <v>81</v>
      </c>
      <c r="AT121" s="219" t="s">
        <v>72</v>
      </c>
      <c r="AU121" s="219" t="s">
        <v>81</v>
      </c>
      <c r="AY121" s="218" t="s">
        <v>152</v>
      </c>
      <c r="BK121" s="220">
        <f>SUM(BK122:BK153)</f>
        <v>0</v>
      </c>
    </row>
    <row r="122" s="2" customFormat="1" ht="21.75" customHeight="1">
      <c r="A122" s="39"/>
      <c r="B122" s="40"/>
      <c r="C122" s="221" t="s">
        <v>81</v>
      </c>
      <c r="D122" s="221" t="s">
        <v>153</v>
      </c>
      <c r="E122" s="222" t="s">
        <v>1195</v>
      </c>
      <c r="F122" s="223" t="s">
        <v>1196</v>
      </c>
      <c r="G122" s="224" t="s">
        <v>700</v>
      </c>
      <c r="H122" s="225">
        <v>25</v>
      </c>
      <c r="I122" s="226"/>
      <c r="J122" s="227">
        <f>ROUND(I122*H122,2)</f>
        <v>0</v>
      </c>
      <c r="K122" s="228"/>
      <c r="L122" s="45"/>
      <c r="M122" s="229" t="s">
        <v>1</v>
      </c>
      <c r="N122" s="230" t="s">
        <v>38</v>
      </c>
      <c r="O122" s="92"/>
      <c r="P122" s="231">
        <f>O122*H122</f>
        <v>0</v>
      </c>
      <c r="Q122" s="231">
        <v>0</v>
      </c>
      <c r="R122" s="231">
        <f>Q122*H122</f>
        <v>0</v>
      </c>
      <c r="S122" s="231">
        <v>0</v>
      </c>
      <c r="T122" s="232">
        <f>S122*H122</f>
        <v>0</v>
      </c>
      <c r="U122" s="39"/>
      <c r="V122" s="39"/>
      <c r="W122" s="39"/>
      <c r="X122" s="39"/>
      <c r="Y122" s="39"/>
      <c r="Z122" s="39"/>
      <c r="AA122" s="39"/>
      <c r="AB122" s="39"/>
      <c r="AC122" s="39"/>
      <c r="AD122" s="39"/>
      <c r="AE122" s="39"/>
      <c r="AR122" s="233" t="s">
        <v>169</v>
      </c>
      <c r="AT122" s="233" t="s">
        <v>153</v>
      </c>
      <c r="AU122" s="233" t="s">
        <v>83</v>
      </c>
      <c r="AY122" s="18" t="s">
        <v>152</v>
      </c>
      <c r="BE122" s="234">
        <f>IF(N122="základní",J122,0)</f>
        <v>0</v>
      </c>
      <c r="BF122" s="234">
        <f>IF(N122="snížená",J122,0)</f>
        <v>0</v>
      </c>
      <c r="BG122" s="234">
        <f>IF(N122="zákl. přenesená",J122,0)</f>
        <v>0</v>
      </c>
      <c r="BH122" s="234">
        <f>IF(N122="sníž. přenesená",J122,0)</f>
        <v>0</v>
      </c>
      <c r="BI122" s="234">
        <f>IF(N122="nulová",J122,0)</f>
        <v>0</v>
      </c>
      <c r="BJ122" s="18" t="s">
        <v>81</v>
      </c>
      <c r="BK122" s="234">
        <f>ROUND(I122*H122,2)</f>
        <v>0</v>
      </c>
      <c r="BL122" s="18" t="s">
        <v>169</v>
      </c>
      <c r="BM122" s="233" t="s">
        <v>1940</v>
      </c>
    </row>
    <row r="123" s="2" customFormat="1">
      <c r="A123" s="39"/>
      <c r="B123" s="40"/>
      <c r="C123" s="41"/>
      <c r="D123" s="235" t="s">
        <v>159</v>
      </c>
      <c r="E123" s="41"/>
      <c r="F123" s="236" t="s">
        <v>1198</v>
      </c>
      <c r="G123" s="41"/>
      <c r="H123" s="41"/>
      <c r="I123" s="237"/>
      <c r="J123" s="41"/>
      <c r="K123" s="41"/>
      <c r="L123" s="45"/>
      <c r="M123" s="238"/>
      <c r="N123" s="239"/>
      <c r="O123" s="92"/>
      <c r="P123" s="92"/>
      <c r="Q123" s="92"/>
      <c r="R123" s="92"/>
      <c r="S123" s="92"/>
      <c r="T123" s="93"/>
      <c r="U123" s="39"/>
      <c r="V123" s="39"/>
      <c r="W123" s="39"/>
      <c r="X123" s="39"/>
      <c r="Y123" s="39"/>
      <c r="Z123" s="39"/>
      <c r="AA123" s="39"/>
      <c r="AB123" s="39"/>
      <c r="AC123" s="39"/>
      <c r="AD123" s="39"/>
      <c r="AE123" s="39"/>
      <c r="AT123" s="18" t="s">
        <v>159</v>
      </c>
      <c r="AU123" s="18" t="s">
        <v>83</v>
      </c>
    </row>
    <row r="124" s="14" customFormat="1">
      <c r="A124" s="14"/>
      <c r="B124" s="276"/>
      <c r="C124" s="277"/>
      <c r="D124" s="235" t="s">
        <v>897</v>
      </c>
      <c r="E124" s="278" t="s">
        <v>1</v>
      </c>
      <c r="F124" s="279" t="s">
        <v>1941</v>
      </c>
      <c r="G124" s="277"/>
      <c r="H124" s="280">
        <v>25</v>
      </c>
      <c r="I124" s="281"/>
      <c r="J124" s="277"/>
      <c r="K124" s="277"/>
      <c r="L124" s="282"/>
      <c r="M124" s="283"/>
      <c r="N124" s="284"/>
      <c r="O124" s="284"/>
      <c r="P124" s="284"/>
      <c r="Q124" s="284"/>
      <c r="R124" s="284"/>
      <c r="S124" s="284"/>
      <c r="T124" s="285"/>
      <c r="U124" s="14"/>
      <c r="V124" s="14"/>
      <c r="W124" s="14"/>
      <c r="X124" s="14"/>
      <c r="Y124" s="14"/>
      <c r="Z124" s="14"/>
      <c r="AA124" s="14"/>
      <c r="AB124" s="14"/>
      <c r="AC124" s="14"/>
      <c r="AD124" s="14"/>
      <c r="AE124" s="14"/>
      <c r="AT124" s="286" t="s">
        <v>897</v>
      </c>
      <c r="AU124" s="286" t="s">
        <v>83</v>
      </c>
      <c r="AV124" s="14" t="s">
        <v>83</v>
      </c>
      <c r="AW124" s="14" t="s">
        <v>30</v>
      </c>
      <c r="AX124" s="14" t="s">
        <v>73</v>
      </c>
      <c r="AY124" s="286" t="s">
        <v>152</v>
      </c>
    </row>
    <row r="125" s="15" customFormat="1">
      <c r="A125" s="15"/>
      <c r="B125" s="287"/>
      <c r="C125" s="288"/>
      <c r="D125" s="235" t="s">
        <v>897</v>
      </c>
      <c r="E125" s="289" t="s">
        <v>1</v>
      </c>
      <c r="F125" s="290" t="s">
        <v>899</v>
      </c>
      <c r="G125" s="288"/>
      <c r="H125" s="291">
        <v>25</v>
      </c>
      <c r="I125" s="292"/>
      <c r="J125" s="288"/>
      <c r="K125" s="288"/>
      <c r="L125" s="293"/>
      <c r="M125" s="294"/>
      <c r="N125" s="295"/>
      <c r="O125" s="295"/>
      <c r="P125" s="295"/>
      <c r="Q125" s="295"/>
      <c r="R125" s="295"/>
      <c r="S125" s="295"/>
      <c r="T125" s="296"/>
      <c r="U125" s="15"/>
      <c r="V125" s="15"/>
      <c r="W125" s="15"/>
      <c r="X125" s="15"/>
      <c r="Y125" s="15"/>
      <c r="Z125" s="15"/>
      <c r="AA125" s="15"/>
      <c r="AB125" s="15"/>
      <c r="AC125" s="15"/>
      <c r="AD125" s="15"/>
      <c r="AE125" s="15"/>
      <c r="AT125" s="297" t="s">
        <v>897</v>
      </c>
      <c r="AU125" s="297" t="s">
        <v>83</v>
      </c>
      <c r="AV125" s="15" t="s">
        <v>169</v>
      </c>
      <c r="AW125" s="15" t="s">
        <v>30</v>
      </c>
      <c r="AX125" s="15" t="s">
        <v>81</v>
      </c>
      <c r="AY125" s="297" t="s">
        <v>152</v>
      </c>
    </row>
    <row r="126" s="2" customFormat="1" ht="21.75" customHeight="1">
      <c r="A126" s="39"/>
      <c r="B126" s="40"/>
      <c r="C126" s="221" t="s">
        <v>83</v>
      </c>
      <c r="D126" s="221" t="s">
        <v>153</v>
      </c>
      <c r="E126" s="222" t="s">
        <v>1201</v>
      </c>
      <c r="F126" s="223" t="s">
        <v>1202</v>
      </c>
      <c r="G126" s="224" t="s">
        <v>700</v>
      </c>
      <c r="H126" s="225">
        <v>25</v>
      </c>
      <c r="I126" s="226"/>
      <c r="J126" s="227">
        <f>ROUND(I126*H126,2)</f>
        <v>0</v>
      </c>
      <c r="K126" s="228"/>
      <c r="L126" s="45"/>
      <c r="M126" s="229" t="s">
        <v>1</v>
      </c>
      <c r="N126" s="230" t="s">
        <v>38</v>
      </c>
      <c r="O126" s="92"/>
      <c r="P126" s="231">
        <f>O126*H126</f>
        <v>0</v>
      </c>
      <c r="Q126" s="231">
        <v>0</v>
      </c>
      <c r="R126" s="231">
        <f>Q126*H126</f>
        <v>0</v>
      </c>
      <c r="S126" s="231">
        <v>0</v>
      </c>
      <c r="T126" s="232">
        <f>S126*H126</f>
        <v>0</v>
      </c>
      <c r="U126" s="39"/>
      <c r="V126" s="39"/>
      <c r="W126" s="39"/>
      <c r="X126" s="39"/>
      <c r="Y126" s="39"/>
      <c r="Z126" s="39"/>
      <c r="AA126" s="39"/>
      <c r="AB126" s="39"/>
      <c r="AC126" s="39"/>
      <c r="AD126" s="39"/>
      <c r="AE126" s="39"/>
      <c r="AR126" s="233" t="s">
        <v>169</v>
      </c>
      <c r="AT126" s="233" t="s">
        <v>153</v>
      </c>
      <c r="AU126" s="233" t="s">
        <v>83</v>
      </c>
      <c r="AY126" s="18" t="s">
        <v>152</v>
      </c>
      <c r="BE126" s="234">
        <f>IF(N126="základní",J126,0)</f>
        <v>0</v>
      </c>
      <c r="BF126" s="234">
        <f>IF(N126="snížená",J126,0)</f>
        <v>0</v>
      </c>
      <c r="BG126" s="234">
        <f>IF(N126="zákl. přenesená",J126,0)</f>
        <v>0</v>
      </c>
      <c r="BH126" s="234">
        <f>IF(N126="sníž. přenesená",J126,0)</f>
        <v>0</v>
      </c>
      <c r="BI126" s="234">
        <f>IF(N126="nulová",J126,0)</f>
        <v>0</v>
      </c>
      <c r="BJ126" s="18" t="s">
        <v>81</v>
      </c>
      <c r="BK126" s="234">
        <f>ROUND(I126*H126,2)</f>
        <v>0</v>
      </c>
      <c r="BL126" s="18" t="s">
        <v>169</v>
      </c>
      <c r="BM126" s="233" t="s">
        <v>1942</v>
      </c>
    </row>
    <row r="127" s="2" customFormat="1">
      <c r="A127" s="39"/>
      <c r="B127" s="40"/>
      <c r="C127" s="41"/>
      <c r="D127" s="235" t="s">
        <v>159</v>
      </c>
      <c r="E127" s="41"/>
      <c r="F127" s="236" t="s">
        <v>1204</v>
      </c>
      <c r="G127" s="41"/>
      <c r="H127" s="41"/>
      <c r="I127" s="237"/>
      <c r="J127" s="41"/>
      <c r="K127" s="41"/>
      <c r="L127" s="45"/>
      <c r="M127" s="238"/>
      <c r="N127" s="239"/>
      <c r="O127" s="92"/>
      <c r="P127" s="92"/>
      <c r="Q127" s="92"/>
      <c r="R127" s="92"/>
      <c r="S127" s="92"/>
      <c r="T127" s="93"/>
      <c r="U127" s="39"/>
      <c r="V127" s="39"/>
      <c r="W127" s="39"/>
      <c r="X127" s="39"/>
      <c r="Y127" s="39"/>
      <c r="Z127" s="39"/>
      <c r="AA127" s="39"/>
      <c r="AB127" s="39"/>
      <c r="AC127" s="39"/>
      <c r="AD127" s="39"/>
      <c r="AE127" s="39"/>
      <c r="AT127" s="18" t="s">
        <v>159</v>
      </c>
      <c r="AU127" s="18" t="s">
        <v>83</v>
      </c>
    </row>
    <row r="128" s="14" customFormat="1">
      <c r="A128" s="14"/>
      <c r="B128" s="276"/>
      <c r="C128" s="277"/>
      <c r="D128" s="235" t="s">
        <v>897</v>
      </c>
      <c r="E128" s="278" t="s">
        <v>1</v>
      </c>
      <c r="F128" s="279" t="s">
        <v>1943</v>
      </c>
      <c r="G128" s="277"/>
      <c r="H128" s="280">
        <v>25</v>
      </c>
      <c r="I128" s="281"/>
      <c r="J128" s="277"/>
      <c r="K128" s="277"/>
      <c r="L128" s="282"/>
      <c r="M128" s="283"/>
      <c r="N128" s="284"/>
      <c r="O128" s="284"/>
      <c r="P128" s="284"/>
      <c r="Q128" s="284"/>
      <c r="R128" s="284"/>
      <c r="S128" s="284"/>
      <c r="T128" s="285"/>
      <c r="U128" s="14"/>
      <c r="V128" s="14"/>
      <c r="W128" s="14"/>
      <c r="X128" s="14"/>
      <c r="Y128" s="14"/>
      <c r="Z128" s="14"/>
      <c r="AA128" s="14"/>
      <c r="AB128" s="14"/>
      <c r="AC128" s="14"/>
      <c r="AD128" s="14"/>
      <c r="AE128" s="14"/>
      <c r="AT128" s="286" t="s">
        <v>897</v>
      </c>
      <c r="AU128" s="286" t="s">
        <v>83</v>
      </c>
      <c r="AV128" s="14" t="s">
        <v>83</v>
      </c>
      <c r="AW128" s="14" t="s">
        <v>30</v>
      </c>
      <c r="AX128" s="14" t="s">
        <v>73</v>
      </c>
      <c r="AY128" s="286" t="s">
        <v>152</v>
      </c>
    </row>
    <row r="129" s="15" customFormat="1">
      <c r="A129" s="15"/>
      <c r="B129" s="287"/>
      <c r="C129" s="288"/>
      <c r="D129" s="235" t="s">
        <v>897</v>
      </c>
      <c r="E129" s="289" t="s">
        <v>1</v>
      </c>
      <c r="F129" s="290" t="s">
        <v>899</v>
      </c>
      <c r="G129" s="288"/>
      <c r="H129" s="291">
        <v>25</v>
      </c>
      <c r="I129" s="292"/>
      <c r="J129" s="288"/>
      <c r="K129" s="288"/>
      <c r="L129" s="293"/>
      <c r="M129" s="294"/>
      <c r="N129" s="295"/>
      <c r="O129" s="295"/>
      <c r="P129" s="295"/>
      <c r="Q129" s="295"/>
      <c r="R129" s="295"/>
      <c r="S129" s="295"/>
      <c r="T129" s="296"/>
      <c r="U129" s="15"/>
      <c r="V129" s="15"/>
      <c r="W129" s="15"/>
      <c r="X129" s="15"/>
      <c r="Y129" s="15"/>
      <c r="Z129" s="15"/>
      <c r="AA129" s="15"/>
      <c r="AB129" s="15"/>
      <c r="AC129" s="15"/>
      <c r="AD129" s="15"/>
      <c r="AE129" s="15"/>
      <c r="AT129" s="297" t="s">
        <v>897</v>
      </c>
      <c r="AU129" s="297" t="s">
        <v>83</v>
      </c>
      <c r="AV129" s="15" t="s">
        <v>169</v>
      </c>
      <c r="AW129" s="15" t="s">
        <v>30</v>
      </c>
      <c r="AX129" s="15" t="s">
        <v>81</v>
      </c>
      <c r="AY129" s="297" t="s">
        <v>152</v>
      </c>
    </row>
    <row r="130" s="2" customFormat="1" ht="21.75" customHeight="1">
      <c r="A130" s="39"/>
      <c r="B130" s="40"/>
      <c r="C130" s="221" t="s">
        <v>165</v>
      </c>
      <c r="D130" s="221" t="s">
        <v>153</v>
      </c>
      <c r="E130" s="222" t="s">
        <v>1944</v>
      </c>
      <c r="F130" s="223" t="s">
        <v>1945</v>
      </c>
      <c r="G130" s="224" t="s">
        <v>195</v>
      </c>
      <c r="H130" s="225">
        <v>433.33300000000003</v>
      </c>
      <c r="I130" s="226"/>
      <c r="J130" s="227">
        <f>ROUND(I130*H130,2)</f>
        <v>0</v>
      </c>
      <c r="K130" s="228"/>
      <c r="L130" s="45"/>
      <c r="M130" s="229" t="s">
        <v>1</v>
      </c>
      <c r="N130" s="230" t="s">
        <v>38</v>
      </c>
      <c r="O130" s="92"/>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169</v>
      </c>
      <c r="AT130" s="233" t="s">
        <v>153</v>
      </c>
      <c r="AU130" s="233" t="s">
        <v>83</v>
      </c>
      <c r="AY130" s="18" t="s">
        <v>152</v>
      </c>
      <c r="BE130" s="234">
        <f>IF(N130="základní",J130,0)</f>
        <v>0</v>
      </c>
      <c r="BF130" s="234">
        <f>IF(N130="snížená",J130,0)</f>
        <v>0</v>
      </c>
      <c r="BG130" s="234">
        <f>IF(N130="zákl. přenesená",J130,0)</f>
        <v>0</v>
      </c>
      <c r="BH130" s="234">
        <f>IF(N130="sníž. přenesená",J130,0)</f>
        <v>0</v>
      </c>
      <c r="BI130" s="234">
        <f>IF(N130="nulová",J130,0)</f>
        <v>0</v>
      </c>
      <c r="BJ130" s="18" t="s">
        <v>81</v>
      </c>
      <c r="BK130" s="234">
        <f>ROUND(I130*H130,2)</f>
        <v>0</v>
      </c>
      <c r="BL130" s="18" t="s">
        <v>169</v>
      </c>
      <c r="BM130" s="233" t="s">
        <v>1946</v>
      </c>
    </row>
    <row r="131" s="2" customFormat="1">
      <c r="A131" s="39"/>
      <c r="B131" s="40"/>
      <c r="C131" s="41"/>
      <c r="D131" s="235" t="s">
        <v>159</v>
      </c>
      <c r="E131" s="41"/>
      <c r="F131" s="236" t="s">
        <v>1947</v>
      </c>
      <c r="G131" s="41"/>
      <c r="H131" s="41"/>
      <c r="I131" s="237"/>
      <c r="J131" s="41"/>
      <c r="K131" s="41"/>
      <c r="L131" s="45"/>
      <c r="M131" s="238"/>
      <c r="N131" s="239"/>
      <c r="O131" s="92"/>
      <c r="P131" s="92"/>
      <c r="Q131" s="92"/>
      <c r="R131" s="92"/>
      <c r="S131" s="92"/>
      <c r="T131" s="93"/>
      <c r="U131" s="39"/>
      <c r="V131" s="39"/>
      <c r="W131" s="39"/>
      <c r="X131" s="39"/>
      <c r="Y131" s="39"/>
      <c r="Z131" s="39"/>
      <c r="AA131" s="39"/>
      <c r="AB131" s="39"/>
      <c r="AC131" s="39"/>
      <c r="AD131" s="39"/>
      <c r="AE131" s="39"/>
      <c r="AT131" s="18" t="s">
        <v>159</v>
      </c>
      <c r="AU131" s="18" t="s">
        <v>83</v>
      </c>
    </row>
    <row r="132" s="14" customFormat="1">
      <c r="A132" s="14"/>
      <c r="B132" s="276"/>
      <c r="C132" s="277"/>
      <c r="D132" s="235" t="s">
        <v>897</v>
      </c>
      <c r="E132" s="278" t="s">
        <v>1</v>
      </c>
      <c r="F132" s="279" t="s">
        <v>1948</v>
      </c>
      <c r="G132" s="277"/>
      <c r="H132" s="280">
        <v>433.33300000000003</v>
      </c>
      <c r="I132" s="281"/>
      <c r="J132" s="277"/>
      <c r="K132" s="277"/>
      <c r="L132" s="282"/>
      <c r="M132" s="283"/>
      <c r="N132" s="284"/>
      <c r="O132" s="284"/>
      <c r="P132" s="284"/>
      <c r="Q132" s="284"/>
      <c r="R132" s="284"/>
      <c r="S132" s="284"/>
      <c r="T132" s="285"/>
      <c r="U132" s="14"/>
      <c r="V132" s="14"/>
      <c r="W132" s="14"/>
      <c r="X132" s="14"/>
      <c r="Y132" s="14"/>
      <c r="Z132" s="14"/>
      <c r="AA132" s="14"/>
      <c r="AB132" s="14"/>
      <c r="AC132" s="14"/>
      <c r="AD132" s="14"/>
      <c r="AE132" s="14"/>
      <c r="AT132" s="286" t="s">
        <v>897</v>
      </c>
      <c r="AU132" s="286" t="s">
        <v>83</v>
      </c>
      <c r="AV132" s="14" t="s">
        <v>83</v>
      </c>
      <c r="AW132" s="14" t="s">
        <v>30</v>
      </c>
      <c r="AX132" s="14" t="s">
        <v>73</v>
      </c>
      <c r="AY132" s="286" t="s">
        <v>152</v>
      </c>
    </row>
    <row r="133" s="15" customFormat="1">
      <c r="A133" s="15"/>
      <c r="B133" s="287"/>
      <c r="C133" s="288"/>
      <c r="D133" s="235" t="s">
        <v>897</v>
      </c>
      <c r="E133" s="289" t="s">
        <v>1</v>
      </c>
      <c r="F133" s="290" t="s">
        <v>899</v>
      </c>
      <c r="G133" s="288"/>
      <c r="H133" s="291">
        <v>433.33300000000003</v>
      </c>
      <c r="I133" s="292"/>
      <c r="J133" s="288"/>
      <c r="K133" s="288"/>
      <c r="L133" s="293"/>
      <c r="M133" s="294"/>
      <c r="N133" s="295"/>
      <c r="O133" s="295"/>
      <c r="P133" s="295"/>
      <c r="Q133" s="295"/>
      <c r="R133" s="295"/>
      <c r="S133" s="295"/>
      <c r="T133" s="296"/>
      <c r="U133" s="15"/>
      <c r="V133" s="15"/>
      <c r="W133" s="15"/>
      <c r="X133" s="15"/>
      <c r="Y133" s="15"/>
      <c r="Z133" s="15"/>
      <c r="AA133" s="15"/>
      <c r="AB133" s="15"/>
      <c r="AC133" s="15"/>
      <c r="AD133" s="15"/>
      <c r="AE133" s="15"/>
      <c r="AT133" s="297" t="s">
        <v>897</v>
      </c>
      <c r="AU133" s="297" t="s">
        <v>83</v>
      </c>
      <c r="AV133" s="15" t="s">
        <v>169</v>
      </c>
      <c r="AW133" s="15" t="s">
        <v>30</v>
      </c>
      <c r="AX133" s="15" t="s">
        <v>81</v>
      </c>
      <c r="AY133" s="297" t="s">
        <v>152</v>
      </c>
    </row>
    <row r="134" s="2" customFormat="1" ht="16.5" customHeight="1">
      <c r="A134" s="39"/>
      <c r="B134" s="40"/>
      <c r="C134" s="240" t="s">
        <v>169</v>
      </c>
      <c r="D134" s="240" t="s">
        <v>200</v>
      </c>
      <c r="E134" s="241" t="s">
        <v>1949</v>
      </c>
      <c r="F134" s="242" t="s">
        <v>1950</v>
      </c>
      <c r="G134" s="243" t="s">
        <v>950</v>
      </c>
      <c r="H134" s="244">
        <v>40</v>
      </c>
      <c r="I134" s="245"/>
      <c r="J134" s="246">
        <f>ROUND(I134*H134,2)</f>
        <v>0</v>
      </c>
      <c r="K134" s="247"/>
      <c r="L134" s="248"/>
      <c r="M134" s="249" t="s">
        <v>1</v>
      </c>
      <c r="N134" s="250" t="s">
        <v>38</v>
      </c>
      <c r="O134" s="92"/>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188</v>
      </c>
      <c r="AT134" s="233" t="s">
        <v>200</v>
      </c>
      <c r="AU134" s="233" t="s">
        <v>83</v>
      </c>
      <c r="AY134" s="18" t="s">
        <v>152</v>
      </c>
      <c r="BE134" s="234">
        <f>IF(N134="základní",J134,0)</f>
        <v>0</v>
      </c>
      <c r="BF134" s="234">
        <f>IF(N134="snížená",J134,0)</f>
        <v>0</v>
      </c>
      <c r="BG134" s="234">
        <f>IF(N134="zákl. přenesená",J134,0)</f>
        <v>0</v>
      </c>
      <c r="BH134" s="234">
        <f>IF(N134="sníž. přenesená",J134,0)</f>
        <v>0</v>
      </c>
      <c r="BI134" s="234">
        <f>IF(N134="nulová",J134,0)</f>
        <v>0</v>
      </c>
      <c r="BJ134" s="18" t="s">
        <v>81</v>
      </c>
      <c r="BK134" s="234">
        <f>ROUND(I134*H134,2)</f>
        <v>0</v>
      </c>
      <c r="BL134" s="18" t="s">
        <v>169</v>
      </c>
      <c r="BM134" s="233" t="s">
        <v>1951</v>
      </c>
    </row>
    <row r="135" s="2" customFormat="1">
      <c r="A135" s="39"/>
      <c r="B135" s="40"/>
      <c r="C135" s="41"/>
      <c r="D135" s="235" t="s">
        <v>159</v>
      </c>
      <c r="E135" s="41"/>
      <c r="F135" s="236" t="s">
        <v>1950</v>
      </c>
      <c r="G135" s="41"/>
      <c r="H135" s="41"/>
      <c r="I135" s="237"/>
      <c r="J135" s="41"/>
      <c r="K135" s="41"/>
      <c r="L135" s="45"/>
      <c r="M135" s="238"/>
      <c r="N135" s="239"/>
      <c r="O135" s="92"/>
      <c r="P135" s="92"/>
      <c r="Q135" s="92"/>
      <c r="R135" s="92"/>
      <c r="S135" s="92"/>
      <c r="T135" s="93"/>
      <c r="U135" s="39"/>
      <c r="V135" s="39"/>
      <c r="W135" s="39"/>
      <c r="X135" s="39"/>
      <c r="Y135" s="39"/>
      <c r="Z135" s="39"/>
      <c r="AA135" s="39"/>
      <c r="AB135" s="39"/>
      <c r="AC135" s="39"/>
      <c r="AD135" s="39"/>
      <c r="AE135" s="39"/>
      <c r="AT135" s="18" t="s">
        <v>159</v>
      </c>
      <c r="AU135" s="18" t="s">
        <v>83</v>
      </c>
    </row>
    <row r="136" s="14" customFormat="1">
      <c r="A136" s="14"/>
      <c r="B136" s="276"/>
      <c r="C136" s="277"/>
      <c r="D136" s="235" t="s">
        <v>897</v>
      </c>
      <c r="E136" s="278" t="s">
        <v>1</v>
      </c>
      <c r="F136" s="279" t="s">
        <v>1952</v>
      </c>
      <c r="G136" s="277"/>
      <c r="H136" s="280">
        <v>40</v>
      </c>
      <c r="I136" s="281"/>
      <c r="J136" s="277"/>
      <c r="K136" s="277"/>
      <c r="L136" s="282"/>
      <c r="M136" s="283"/>
      <c r="N136" s="284"/>
      <c r="O136" s="284"/>
      <c r="P136" s="284"/>
      <c r="Q136" s="284"/>
      <c r="R136" s="284"/>
      <c r="S136" s="284"/>
      <c r="T136" s="285"/>
      <c r="U136" s="14"/>
      <c r="V136" s="14"/>
      <c r="W136" s="14"/>
      <c r="X136" s="14"/>
      <c r="Y136" s="14"/>
      <c r="Z136" s="14"/>
      <c r="AA136" s="14"/>
      <c r="AB136" s="14"/>
      <c r="AC136" s="14"/>
      <c r="AD136" s="14"/>
      <c r="AE136" s="14"/>
      <c r="AT136" s="286" t="s">
        <v>897</v>
      </c>
      <c r="AU136" s="286" t="s">
        <v>83</v>
      </c>
      <c r="AV136" s="14" t="s">
        <v>83</v>
      </c>
      <c r="AW136" s="14" t="s">
        <v>30</v>
      </c>
      <c r="AX136" s="14" t="s">
        <v>73</v>
      </c>
      <c r="AY136" s="286" t="s">
        <v>152</v>
      </c>
    </row>
    <row r="137" s="15" customFormat="1">
      <c r="A137" s="15"/>
      <c r="B137" s="287"/>
      <c r="C137" s="288"/>
      <c r="D137" s="235" t="s">
        <v>897</v>
      </c>
      <c r="E137" s="289" t="s">
        <v>1</v>
      </c>
      <c r="F137" s="290" t="s">
        <v>899</v>
      </c>
      <c r="G137" s="288"/>
      <c r="H137" s="291">
        <v>40</v>
      </c>
      <c r="I137" s="292"/>
      <c r="J137" s="288"/>
      <c r="K137" s="288"/>
      <c r="L137" s="293"/>
      <c r="M137" s="294"/>
      <c r="N137" s="295"/>
      <c r="O137" s="295"/>
      <c r="P137" s="295"/>
      <c r="Q137" s="295"/>
      <c r="R137" s="295"/>
      <c r="S137" s="295"/>
      <c r="T137" s="296"/>
      <c r="U137" s="15"/>
      <c r="V137" s="15"/>
      <c r="W137" s="15"/>
      <c r="X137" s="15"/>
      <c r="Y137" s="15"/>
      <c r="Z137" s="15"/>
      <c r="AA137" s="15"/>
      <c r="AB137" s="15"/>
      <c r="AC137" s="15"/>
      <c r="AD137" s="15"/>
      <c r="AE137" s="15"/>
      <c r="AT137" s="297" t="s">
        <v>897</v>
      </c>
      <c r="AU137" s="297" t="s">
        <v>83</v>
      </c>
      <c r="AV137" s="15" t="s">
        <v>169</v>
      </c>
      <c r="AW137" s="15" t="s">
        <v>30</v>
      </c>
      <c r="AX137" s="15" t="s">
        <v>81</v>
      </c>
      <c r="AY137" s="297" t="s">
        <v>152</v>
      </c>
    </row>
    <row r="138" s="2" customFormat="1" ht="21.75" customHeight="1">
      <c r="A138" s="39"/>
      <c r="B138" s="40"/>
      <c r="C138" s="221" t="s">
        <v>173</v>
      </c>
      <c r="D138" s="221" t="s">
        <v>153</v>
      </c>
      <c r="E138" s="222" t="s">
        <v>1953</v>
      </c>
      <c r="F138" s="223" t="s">
        <v>1954</v>
      </c>
      <c r="G138" s="224" t="s">
        <v>195</v>
      </c>
      <c r="H138" s="225">
        <v>433.33300000000003</v>
      </c>
      <c r="I138" s="226"/>
      <c r="J138" s="227">
        <f>ROUND(I138*H138,2)</f>
        <v>0</v>
      </c>
      <c r="K138" s="228"/>
      <c r="L138" s="45"/>
      <c r="M138" s="229" t="s">
        <v>1</v>
      </c>
      <c r="N138" s="230" t="s">
        <v>38</v>
      </c>
      <c r="O138" s="92"/>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169</v>
      </c>
      <c r="AT138" s="233" t="s">
        <v>153</v>
      </c>
      <c r="AU138" s="233" t="s">
        <v>83</v>
      </c>
      <c r="AY138" s="18" t="s">
        <v>152</v>
      </c>
      <c r="BE138" s="234">
        <f>IF(N138="základní",J138,0)</f>
        <v>0</v>
      </c>
      <c r="BF138" s="234">
        <f>IF(N138="snížená",J138,0)</f>
        <v>0</v>
      </c>
      <c r="BG138" s="234">
        <f>IF(N138="zákl. přenesená",J138,0)</f>
        <v>0</v>
      </c>
      <c r="BH138" s="234">
        <f>IF(N138="sníž. přenesená",J138,0)</f>
        <v>0</v>
      </c>
      <c r="BI138" s="234">
        <f>IF(N138="nulová",J138,0)</f>
        <v>0</v>
      </c>
      <c r="BJ138" s="18" t="s">
        <v>81</v>
      </c>
      <c r="BK138" s="234">
        <f>ROUND(I138*H138,2)</f>
        <v>0</v>
      </c>
      <c r="BL138" s="18" t="s">
        <v>169</v>
      </c>
      <c r="BM138" s="233" t="s">
        <v>1955</v>
      </c>
    </row>
    <row r="139" s="2" customFormat="1">
      <c r="A139" s="39"/>
      <c r="B139" s="40"/>
      <c r="C139" s="41"/>
      <c r="D139" s="235" t="s">
        <v>159</v>
      </c>
      <c r="E139" s="41"/>
      <c r="F139" s="236" t="s">
        <v>1956</v>
      </c>
      <c r="G139" s="41"/>
      <c r="H139" s="41"/>
      <c r="I139" s="237"/>
      <c r="J139" s="41"/>
      <c r="K139" s="41"/>
      <c r="L139" s="45"/>
      <c r="M139" s="238"/>
      <c r="N139" s="239"/>
      <c r="O139" s="92"/>
      <c r="P139" s="92"/>
      <c r="Q139" s="92"/>
      <c r="R139" s="92"/>
      <c r="S139" s="92"/>
      <c r="T139" s="93"/>
      <c r="U139" s="39"/>
      <c r="V139" s="39"/>
      <c r="W139" s="39"/>
      <c r="X139" s="39"/>
      <c r="Y139" s="39"/>
      <c r="Z139" s="39"/>
      <c r="AA139" s="39"/>
      <c r="AB139" s="39"/>
      <c r="AC139" s="39"/>
      <c r="AD139" s="39"/>
      <c r="AE139" s="39"/>
      <c r="AT139" s="18" t="s">
        <v>159</v>
      </c>
      <c r="AU139" s="18" t="s">
        <v>83</v>
      </c>
    </row>
    <row r="140" s="2" customFormat="1" ht="16.5" customHeight="1">
      <c r="A140" s="39"/>
      <c r="B140" s="40"/>
      <c r="C140" s="240" t="s">
        <v>177</v>
      </c>
      <c r="D140" s="240" t="s">
        <v>200</v>
      </c>
      <c r="E140" s="241" t="s">
        <v>1957</v>
      </c>
      <c r="F140" s="242" t="s">
        <v>1958</v>
      </c>
      <c r="G140" s="243" t="s">
        <v>237</v>
      </c>
      <c r="H140" s="244">
        <v>13</v>
      </c>
      <c r="I140" s="245"/>
      <c r="J140" s="246">
        <f>ROUND(I140*H140,2)</f>
        <v>0</v>
      </c>
      <c r="K140" s="247"/>
      <c r="L140" s="248"/>
      <c r="M140" s="249" t="s">
        <v>1</v>
      </c>
      <c r="N140" s="250" t="s">
        <v>38</v>
      </c>
      <c r="O140" s="92"/>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188</v>
      </c>
      <c r="AT140" s="233" t="s">
        <v>200</v>
      </c>
      <c r="AU140" s="233" t="s">
        <v>83</v>
      </c>
      <c r="AY140" s="18" t="s">
        <v>152</v>
      </c>
      <c r="BE140" s="234">
        <f>IF(N140="základní",J140,0)</f>
        <v>0</v>
      </c>
      <c r="BF140" s="234">
        <f>IF(N140="snížená",J140,0)</f>
        <v>0</v>
      </c>
      <c r="BG140" s="234">
        <f>IF(N140="zákl. přenesená",J140,0)</f>
        <v>0</v>
      </c>
      <c r="BH140" s="234">
        <f>IF(N140="sníž. přenesená",J140,0)</f>
        <v>0</v>
      </c>
      <c r="BI140" s="234">
        <f>IF(N140="nulová",J140,0)</f>
        <v>0</v>
      </c>
      <c r="BJ140" s="18" t="s">
        <v>81</v>
      </c>
      <c r="BK140" s="234">
        <f>ROUND(I140*H140,2)</f>
        <v>0</v>
      </c>
      <c r="BL140" s="18" t="s">
        <v>169</v>
      </c>
      <c r="BM140" s="233" t="s">
        <v>1959</v>
      </c>
    </row>
    <row r="141" s="2" customFormat="1">
      <c r="A141" s="39"/>
      <c r="B141" s="40"/>
      <c r="C141" s="41"/>
      <c r="D141" s="235" t="s">
        <v>159</v>
      </c>
      <c r="E141" s="41"/>
      <c r="F141" s="236" t="s">
        <v>1958</v>
      </c>
      <c r="G141" s="41"/>
      <c r="H141" s="41"/>
      <c r="I141" s="237"/>
      <c r="J141" s="41"/>
      <c r="K141" s="41"/>
      <c r="L141" s="45"/>
      <c r="M141" s="238"/>
      <c r="N141" s="239"/>
      <c r="O141" s="92"/>
      <c r="P141" s="92"/>
      <c r="Q141" s="92"/>
      <c r="R141" s="92"/>
      <c r="S141" s="92"/>
      <c r="T141" s="93"/>
      <c r="U141" s="39"/>
      <c r="V141" s="39"/>
      <c r="W141" s="39"/>
      <c r="X141" s="39"/>
      <c r="Y141" s="39"/>
      <c r="Z141" s="39"/>
      <c r="AA141" s="39"/>
      <c r="AB141" s="39"/>
      <c r="AC141" s="39"/>
      <c r="AD141" s="39"/>
      <c r="AE141" s="39"/>
      <c r="AT141" s="18" t="s">
        <v>159</v>
      </c>
      <c r="AU141" s="18" t="s">
        <v>83</v>
      </c>
    </row>
    <row r="142" s="14" customFormat="1">
      <c r="A142" s="14"/>
      <c r="B142" s="276"/>
      <c r="C142" s="277"/>
      <c r="D142" s="235" t="s">
        <v>897</v>
      </c>
      <c r="E142" s="278" t="s">
        <v>1</v>
      </c>
      <c r="F142" s="279" t="s">
        <v>1960</v>
      </c>
      <c r="G142" s="277"/>
      <c r="H142" s="280">
        <v>13</v>
      </c>
      <c r="I142" s="281"/>
      <c r="J142" s="277"/>
      <c r="K142" s="277"/>
      <c r="L142" s="282"/>
      <c r="M142" s="283"/>
      <c r="N142" s="284"/>
      <c r="O142" s="284"/>
      <c r="P142" s="284"/>
      <c r="Q142" s="284"/>
      <c r="R142" s="284"/>
      <c r="S142" s="284"/>
      <c r="T142" s="285"/>
      <c r="U142" s="14"/>
      <c r="V142" s="14"/>
      <c r="W142" s="14"/>
      <c r="X142" s="14"/>
      <c r="Y142" s="14"/>
      <c r="Z142" s="14"/>
      <c r="AA142" s="14"/>
      <c r="AB142" s="14"/>
      <c r="AC142" s="14"/>
      <c r="AD142" s="14"/>
      <c r="AE142" s="14"/>
      <c r="AT142" s="286" t="s">
        <v>897</v>
      </c>
      <c r="AU142" s="286" t="s">
        <v>83</v>
      </c>
      <c r="AV142" s="14" t="s">
        <v>83</v>
      </c>
      <c r="AW142" s="14" t="s">
        <v>30</v>
      </c>
      <c r="AX142" s="14" t="s">
        <v>73</v>
      </c>
      <c r="AY142" s="286" t="s">
        <v>152</v>
      </c>
    </row>
    <row r="143" s="15" customFormat="1">
      <c r="A143" s="15"/>
      <c r="B143" s="287"/>
      <c r="C143" s="288"/>
      <c r="D143" s="235" t="s">
        <v>897</v>
      </c>
      <c r="E143" s="289" t="s">
        <v>1</v>
      </c>
      <c r="F143" s="290" t="s">
        <v>899</v>
      </c>
      <c r="G143" s="288"/>
      <c r="H143" s="291">
        <v>13</v>
      </c>
      <c r="I143" s="292"/>
      <c r="J143" s="288"/>
      <c r="K143" s="288"/>
      <c r="L143" s="293"/>
      <c r="M143" s="294"/>
      <c r="N143" s="295"/>
      <c r="O143" s="295"/>
      <c r="P143" s="295"/>
      <c r="Q143" s="295"/>
      <c r="R143" s="295"/>
      <c r="S143" s="295"/>
      <c r="T143" s="296"/>
      <c r="U143" s="15"/>
      <c r="V143" s="15"/>
      <c r="W143" s="15"/>
      <c r="X143" s="15"/>
      <c r="Y143" s="15"/>
      <c r="Z143" s="15"/>
      <c r="AA143" s="15"/>
      <c r="AB143" s="15"/>
      <c r="AC143" s="15"/>
      <c r="AD143" s="15"/>
      <c r="AE143" s="15"/>
      <c r="AT143" s="297" t="s">
        <v>897</v>
      </c>
      <c r="AU143" s="297" t="s">
        <v>83</v>
      </c>
      <c r="AV143" s="15" t="s">
        <v>169</v>
      </c>
      <c r="AW143" s="15" t="s">
        <v>30</v>
      </c>
      <c r="AX143" s="15" t="s">
        <v>81</v>
      </c>
      <c r="AY143" s="297" t="s">
        <v>152</v>
      </c>
    </row>
    <row r="144" s="2" customFormat="1" ht="21.75" customHeight="1">
      <c r="A144" s="39"/>
      <c r="B144" s="40"/>
      <c r="C144" s="221" t="s">
        <v>182</v>
      </c>
      <c r="D144" s="221" t="s">
        <v>153</v>
      </c>
      <c r="E144" s="222" t="s">
        <v>1961</v>
      </c>
      <c r="F144" s="223" t="s">
        <v>1962</v>
      </c>
      <c r="G144" s="224" t="s">
        <v>195</v>
      </c>
      <c r="H144" s="225">
        <v>866.66600000000005</v>
      </c>
      <c r="I144" s="226"/>
      <c r="J144" s="227">
        <f>ROUND(I144*H144,2)</f>
        <v>0</v>
      </c>
      <c r="K144" s="228"/>
      <c r="L144" s="45"/>
      <c r="M144" s="229" t="s">
        <v>1</v>
      </c>
      <c r="N144" s="23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169</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169</v>
      </c>
      <c r="BM144" s="233" t="s">
        <v>1963</v>
      </c>
    </row>
    <row r="145" s="2" customFormat="1">
      <c r="A145" s="39"/>
      <c r="B145" s="40"/>
      <c r="C145" s="41"/>
      <c r="D145" s="235" t="s">
        <v>159</v>
      </c>
      <c r="E145" s="41"/>
      <c r="F145" s="236" t="s">
        <v>1964</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14" customFormat="1">
      <c r="A146" s="14"/>
      <c r="B146" s="276"/>
      <c r="C146" s="277"/>
      <c r="D146" s="235" t="s">
        <v>897</v>
      </c>
      <c r="E146" s="278" t="s">
        <v>1</v>
      </c>
      <c r="F146" s="279" t="s">
        <v>1965</v>
      </c>
      <c r="G146" s="277"/>
      <c r="H146" s="280">
        <v>866.66600000000005</v>
      </c>
      <c r="I146" s="281"/>
      <c r="J146" s="277"/>
      <c r="K146" s="277"/>
      <c r="L146" s="282"/>
      <c r="M146" s="283"/>
      <c r="N146" s="284"/>
      <c r="O146" s="284"/>
      <c r="P146" s="284"/>
      <c r="Q146" s="284"/>
      <c r="R146" s="284"/>
      <c r="S146" s="284"/>
      <c r="T146" s="285"/>
      <c r="U146" s="14"/>
      <c r="V146" s="14"/>
      <c r="W146" s="14"/>
      <c r="X146" s="14"/>
      <c r="Y146" s="14"/>
      <c r="Z146" s="14"/>
      <c r="AA146" s="14"/>
      <c r="AB146" s="14"/>
      <c r="AC146" s="14"/>
      <c r="AD146" s="14"/>
      <c r="AE146" s="14"/>
      <c r="AT146" s="286" t="s">
        <v>897</v>
      </c>
      <c r="AU146" s="286" t="s">
        <v>83</v>
      </c>
      <c r="AV146" s="14" t="s">
        <v>83</v>
      </c>
      <c r="AW146" s="14" t="s">
        <v>30</v>
      </c>
      <c r="AX146" s="14" t="s">
        <v>73</v>
      </c>
      <c r="AY146" s="286" t="s">
        <v>152</v>
      </c>
    </row>
    <row r="147" s="15" customFormat="1">
      <c r="A147" s="15"/>
      <c r="B147" s="287"/>
      <c r="C147" s="288"/>
      <c r="D147" s="235" t="s">
        <v>897</v>
      </c>
      <c r="E147" s="289" t="s">
        <v>1</v>
      </c>
      <c r="F147" s="290" t="s">
        <v>899</v>
      </c>
      <c r="G147" s="288"/>
      <c r="H147" s="291">
        <v>866.66600000000005</v>
      </c>
      <c r="I147" s="292"/>
      <c r="J147" s="288"/>
      <c r="K147" s="288"/>
      <c r="L147" s="293"/>
      <c r="M147" s="294"/>
      <c r="N147" s="295"/>
      <c r="O147" s="295"/>
      <c r="P147" s="295"/>
      <c r="Q147" s="295"/>
      <c r="R147" s="295"/>
      <c r="S147" s="295"/>
      <c r="T147" s="296"/>
      <c r="U147" s="15"/>
      <c r="V147" s="15"/>
      <c r="W147" s="15"/>
      <c r="X147" s="15"/>
      <c r="Y147" s="15"/>
      <c r="Z147" s="15"/>
      <c r="AA147" s="15"/>
      <c r="AB147" s="15"/>
      <c r="AC147" s="15"/>
      <c r="AD147" s="15"/>
      <c r="AE147" s="15"/>
      <c r="AT147" s="297" t="s">
        <v>897</v>
      </c>
      <c r="AU147" s="297" t="s">
        <v>83</v>
      </c>
      <c r="AV147" s="15" t="s">
        <v>169</v>
      </c>
      <c r="AW147" s="15" t="s">
        <v>30</v>
      </c>
      <c r="AX147" s="15" t="s">
        <v>81</v>
      </c>
      <c r="AY147" s="297" t="s">
        <v>152</v>
      </c>
    </row>
    <row r="148" s="2" customFormat="1" ht="21.75" customHeight="1">
      <c r="A148" s="39"/>
      <c r="B148" s="40"/>
      <c r="C148" s="221" t="s">
        <v>188</v>
      </c>
      <c r="D148" s="221" t="s">
        <v>153</v>
      </c>
      <c r="E148" s="222" t="s">
        <v>1966</v>
      </c>
      <c r="F148" s="223" t="s">
        <v>1967</v>
      </c>
      <c r="G148" s="224" t="s">
        <v>195</v>
      </c>
      <c r="H148" s="225">
        <v>1299.999</v>
      </c>
      <c r="I148" s="226"/>
      <c r="J148" s="227">
        <f>ROUND(I148*H148,2)</f>
        <v>0</v>
      </c>
      <c r="K148" s="228"/>
      <c r="L148" s="45"/>
      <c r="M148" s="229" t="s">
        <v>1</v>
      </c>
      <c r="N148" s="23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169</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169</v>
      </c>
      <c r="BM148" s="233" t="s">
        <v>1968</v>
      </c>
    </row>
    <row r="149" s="2" customFormat="1">
      <c r="A149" s="39"/>
      <c r="B149" s="40"/>
      <c r="C149" s="41"/>
      <c r="D149" s="235" t="s">
        <v>159</v>
      </c>
      <c r="E149" s="41"/>
      <c r="F149" s="236" t="s">
        <v>1969</v>
      </c>
      <c r="G149" s="41"/>
      <c r="H149" s="41"/>
      <c r="I149" s="237"/>
      <c r="J149" s="41"/>
      <c r="K149" s="41"/>
      <c r="L149" s="45"/>
      <c r="M149" s="238"/>
      <c r="N149" s="239"/>
      <c r="O149" s="92"/>
      <c r="P149" s="92"/>
      <c r="Q149" s="92"/>
      <c r="R149" s="92"/>
      <c r="S149" s="92"/>
      <c r="T149" s="93"/>
      <c r="U149" s="39"/>
      <c r="V149" s="39"/>
      <c r="W149" s="39"/>
      <c r="X149" s="39"/>
      <c r="Y149" s="39"/>
      <c r="Z149" s="39"/>
      <c r="AA149" s="39"/>
      <c r="AB149" s="39"/>
      <c r="AC149" s="39"/>
      <c r="AD149" s="39"/>
      <c r="AE149" s="39"/>
      <c r="AT149" s="18" t="s">
        <v>159</v>
      </c>
      <c r="AU149" s="18" t="s">
        <v>83</v>
      </c>
    </row>
    <row r="150" s="14" customFormat="1">
      <c r="A150" s="14"/>
      <c r="B150" s="276"/>
      <c r="C150" s="277"/>
      <c r="D150" s="235" t="s">
        <v>897</v>
      </c>
      <c r="E150" s="278" t="s">
        <v>1</v>
      </c>
      <c r="F150" s="279" t="s">
        <v>1970</v>
      </c>
      <c r="G150" s="277"/>
      <c r="H150" s="280">
        <v>1299.999</v>
      </c>
      <c r="I150" s="281"/>
      <c r="J150" s="277"/>
      <c r="K150" s="277"/>
      <c r="L150" s="282"/>
      <c r="M150" s="283"/>
      <c r="N150" s="284"/>
      <c r="O150" s="284"/>
      <c r="P150" s="284"/>
      <c r="Q150" s="284"/>
      <c r="R150" s="284"/>
      <c r="S150" s="284"/>
      <c r="T150" s="285"/>
      <c r="U150" s="14"/>
      <c r="V150" s="14"/>
      <c r="W150" s="14"/>
      <c r="X150" s="14"/>
      <c r="Y150" s="14"/>
      <c r="Z150" s="14"/>
      <c r="AA150" s="14"/>
      <c r="AB150" s="14"/>
      <c r="AC150" s="14"/>
      <c r="AD150" s="14"/>
      <c r="AE150" s="14"/>
      <c r="AT150" s="286" t="s">
        <v>897</v>
      </c>
      <c r="AU150" s="286" t="s">
        <v>83</v>
      </c>
      <c r="AV150" s="14" t="s">
        <v>83</v>
      </c>
      <c r="AW150" s="14" t="s">
        <v>30</v>
      </c>
      <c r="AX150" s="14" t="s">
        <v>73</v>
      </c>
      <c r="AY150" s="286" t="s">
        <v>152</v>
      </c>
    </row>
    <row r="151" s="15" customFormat="1">
      <c r="A151" s="15"/>
      <c r="B151" s="287"/>
      <c r="C151" s="288"/>
      <c r="D151" s="235" t="s">
        <v>897</v>
      </c>
      <c r="E151" s="289" t="s">
        <v>1</v>
      </c>
      <c r="F151" s="290" t="s">
        <v>899</v>
      </c>
      <c r="G151" s="288"/>
      <c r="H151" s="291">
        <v>1299.999</v>
      </c>
      <c r="I151" s="292"/>
      <c r="J151" s="288"/>
      <c r="K151" s="288"/>
      <c r="L151" s="293"/>
      <c r="M151" s="294"/>
      <c r="N151" s="295"/>
      <c r="O151" s="295"/>
      <c r="P151" s="295"/>
      <c r="Q151" s="295"/>
      <c r="R151" s="295"/>
      <c r="S151" s="295"/>
      <c r="T151" s="296"/>
      <c r="U151" s="15"/>
      <c r="V151" s="15"/>
      <c r="W151" s="15"/>
      <c r="X151" s="15"/>
      <c r="Y151" s="15"/>
      <c r="Z151" s="15"/>
      <c r="AA151" s="15"/>
      <c r="AB151" s="15"/>
      <c r="AC151" s="15"/>
      <c r="AD151" s="15"/>
      <c r="AE151" s="15"/>
      <c r="AT151" s="297" t="s">
        <v>897</v>
      </c>
      <c r="AU151" s="297" t="s">
        <v>83</v>
      </c>
      <c r="AV151" s="15" t="s">
        <v>169</v>
      </c>
      <c r="AW151" s="15" t="s">
        <v>30</v>
      </c>
      <c r="AX151" s="15" t="s">
        <v>81</v>
      </c>
      <c r="AY151" s="297" t="s">
        <v>152</v>
      </c>
    </row>
    <row r="152" s="2" customFormat="1" ht="33" customHeight="1">
      <c r="A152" s="39"/>
      <c r="B152" s="40"/>
      <c r="C152" s="221" t="s">
        <v>192</v>
      </c>
      <c r="D152" s="221" t="s">
        <v>153</v>
      </c>
      <c r="E152" s="222" t="s">
        <v>1971</v>
      </c>
      <c r="F152" s="223" t="s">
        <v>1972</v>
      </c>
      <c r="G152" s="224" t="s">
        <v>195</v>
      </c>
      <c r="H152" s="225">
        <v>433.33300000000003</v>
      </c>
      <c r="I152" s="226"/>
      <c r="J152" s="227">
        <f>ROUND(I152*H152,2)</f>
        <v>0</v>
      </c>
      <c r="K152" s="228"/>
      <c r="L152" s="45"/>
      <c r="M152" s="229" t="s">
        <v>1</v>
      </c>
      <c r="N152" s="230" t="s">
        <v>38</v>
      </c>
      <c r="O152" s="92"/>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169</v>
      </c>
      <c r="AT152" s="233" t="s">
        <v>153</v>
      </c>
      <c r="AU152" s="233" t="s">
        <v>83</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169</v>
      </c>
      <c r="BM152" s="233" t="s">
        <v>1973</v>
      </c>
    </row>
    <row r="153" s="2" customFormat="1">
      <c r="A153" s="39"/>
      <c r="B153" s="40"/>
      <c r="C153" s="41"/>
      <c r="D153" s="235" t="s">
        <v>159</v>
      </c>
      <c r="E153" s="41"/>
      <c r="F153" s="236" t="s">
        <v>1974</v>
      </c>
      <c r="G153" s="41"/>
      <c r="H153" s="41"/>
      <c r="I153" s="237"/>
      <c r="J153" s="41"/>
      <c r="K153" s="41"/>
      <c r="L153" s="45"/>
      <c r="M153" s="238"/>
      <c r="N153" s="239"/>
      <c r="O153" s="92"/>
      <c r="P153" s="92"/>
      <c r="Q153" s="92"/>
      <c r="R153" s="92"/>
      <c r="S153" s="92"/>
      <c r="T153" s="93"/>
      <c r="U153" s="39"/>
      <c r="V153" s="39"/>
      <c r="W153" s="39"/>
      <c r="X153" s="39"/>
      <c r="Y153" s="39"/>
      <c r="Z153" s="39"/>
      <c r="AA153" s="39"/>
      <c r="AB153" s="39"/>
      <c r="AC153" s="39"/>
      <c r="AD153" s="39"/>
      <c r="AE153" s="39"/>
      <c r="AT153" s="18" t="s">
        <v>159</v>
      </c>
      <c r="AU153" s="18" t="s">
        <v>83</v>
      </c>
    </row>
    <row r="154" s="11" customFormat="1" ht="22.8" customHeight="1">
      <c r="A154" s="11"/>
      <c r="B154" s="207"/>
      <c r="C154" s="208"/>
      <c r="D154" s="209" t="s">
        <v>72</v>
      </c>
      <c r="E154" s="260" t="s">
        <v>644</v>
      </c>
      <c r="F154" s="260" t="s">
        <v>1341</v>
      </c>
      <c r="G154" s="208"/>
      <c r="H154" s="208"/>
      <c r="I154" s="211"/>
      <c r="J154" s="261">
        <f>BK154</f>
        <v>0</v>
      </c>
      <c r="K154" s="208"/>
      <c r="L154" s="213"/>
      <c r="M154" s="214"/>
      <c r="N154" s="215"/>
      <c r="O154" s="215"/>
      <c r="P154" s="216">
        <f>SUM(P155:P185)</f>
        <v>0</v>
      </c>
      <c r="Q154" s="215"/>
      <c r="R154" s="216">
        <f>SUM(R155:R185)</f>
        <v>0</v>
      </c>
      <c r="S154" s="215"/>
      <c r="T154" s="217">
        <f>SUM(T155:T185)</f>
        <v>0</v>
      </c>
      <c r="U154" s="11"/>
      <c r="V154" s="11"/>
      <c r="W154" s="11"/>
      <c r="X154" s="11"/>
      <c r="Y154" s="11"/>
      <c r="Z154" s="11"/>
      <c r="AA154" s="11"/>
      <c r="AB154" s="11"/>
      <c r="AC154" s="11"/>
      <c r="AD154" s="11"/>
      <c r="AE154" s="11"/>
      <c r="AR154" s="218" t="s">
        <v>81</v>
      </c>
      <c r="AT154" s="219" t="s">
        <v>72</v>
      </c>
      <c r="AU154" s="219" t="s">
        <v>81</v>
      </c>
      <c r="AY154" s="218" t="s">
        <v>152</v>
      </c>
      <c r="BK154" s="220">
        <f>SUM(BK155:BK185)</f>
        <v>0</v>
      </c>
    </row>
    <row r="155" s="2" customFormat="1" ht="44.25" customHeight="1">
      <c r="A155" s="39"/>
      <c r="B155" s="40"/>
      <c r="C155" s="221" t="s">
        <v>199</v>
      </c>
      <c r="D155" s="221" t="s">
        <v>153</v>
      </c>
      <c r="E155" s="222" t="s">
        <v>1975</v>
      </c>
      <c r="F155" s="223" t="s">
        <v>1976</v>
      </c>
      <c r="G155" s="224" t="s">
        <v>180</v>
      </c>
      <c r="H155" s="225">
        <v>1</v>
      </c>
      <c r="I155" s="226"/>
      <c r="J155" s="227">
        <f>ROUND(I155*H155,2)</f>
        <v>0</v>
      </c>
      <c r="K155" s="228"/>
      <c r="L155" s="45"/>
      <c r="M155" s="229" t="s">
        <v>1</v>
      </c>
      <c r="N155" s="230" t="s">
        <v>38</v>
      </c>
      <c r="O155" s="92"/>
      <c r="P155" s="231">
        <f>O155*H155</f>
        <v>0</v>
      </c>
      <c r="Q155" s="231">
        <v>0</v>
      </c>
      <c r="R155" s="231">
        <f>Q155*H155</f>
        <v>0</v>
      </c>
      <c r="S155" s="231">
        <v>0</v>
      </c>
      <c r="T155" s="232">
        <f>S155*H155</f>
        <v>0</v>
      </c>
      <c r="U155" s="39"/>
      <c r="V155" s="39"/>
      <c r="W155" s="39"/>
      <c r="X155" s="39"/>
      <c r="Y155" s="39"/>
      <c r="Z155" s="39"/>
      <c r="AA155" s="39"/>
      <c r="AB155" s="39"/>
      <c r="AC155" s="39"/>
      <c r="AD155" s="39"/>
      <c r="AE155" s="39"/>
      <c r="AR155" s="233" t="s">
        <v>169</v>
      </c>
      <c r="AT155" s="233" t="s">
        <v>153</v>
      </c>
      <c r="AU155" s="233" t="s">
        <v>83</v>
      </c>
      <c r="AY155" s="18" t="s">
        <v>152</v>
      </c>
      <c r="BE155" s="234">
        <f>IF(N155="základní",J155,0)</f>
        <v>0</v>
      </c>
      <c r="BF155" s="234">
        <f>IF(N155="snížená",J155,0)</f>
        <v>0</v>
      </c>
      <c r="BG155" s="234">
        <f>IF(N155="zákl. přenesená",J155,0)</f>
        <v>0</v>
      </c>
      <c r="BH155" s="234">
        <f>IF(N155="sníž. přenesená",J155,0)</f>
        <v>0</v>
      </c>
      <c r="BI155" s="234">
        <f>IF(N155="nulová",J155,0)</f>
        <v>0</v>
      </c>
      <c r="BJ155" s="18" t="s">
        <v>81</v>
      </c>
      <c r="BK155" s="234">
        <f>ROUND(I155*H155,2)</f>
        <v>0</v>
      </c>
      <c r="BL155" s="18" t="s">
        <v>169</v>
      </c>
      <c r="BM155" s="233" t="s">
        <v>1977</v>
      </c>
    </row>
    <row r="156" s="2" customFormat="1">
      <c r="A156" s="39"/>
      <c r="B156" s="40"/>
      <c r="C156" s="41"/>
      <c r="D156" s="235" t="s">
        <v>159</v>
      </c>
      <c r="E156" s="41"/>
      <c r="F156" s="236" t="s">
        <v>1976</v>
      </c>
      <c r="G156" s="41"/>
      <c r="H156" s="41"/>
      <c r="I156" s="237"/>
      <c r="J156" s="41"/>
      <c r="K156" s="41"/>
      <c r="L156" s="45"/>
      <c r="M156" s="238"/>
      <c r="N156" s="239"/>
      <c r="O156" s="92"/>
      <c r="P156" s="92"/>
      <c r="Q156" s="92"/>
      <c r="R156" s="92"/>
      <c r="S156" s="92"/>
      <c r="T156" s="93"/>
      <c r="U156" s="39"/>
      <c r="V156" s="39"/>
      <c r="W156" s="39"/>
      <c r="X156" s="39"/>
      <c r="Y156" s="39"/>
      <c r="Z156" s="39"/>
      <c r="AA156" s="39"/>
      <c r="AB156" s="39"/>
      <c r="AC156" s="39"/>
      <c r="AD156" s="39"/>
      <c r="AE156" s="39"/>
      <c r="AT156" s="18" t="s">
        <v>159</v>
      </c>
      <c r="AU156" s="18" t="s">
        <v>83</v>
      </c>
    </row>
    <row r="157" s="2" customFormat="1" ht="44.25" customHeight="1">
      <c r="A157" s="39"/>
      <c r="B157" s="40"/>
      <c r="C157" s="221" t="s">
        <v>205</v>
      </c>
      <c r="D157" s="221" t="s">
        <v>153</v>
      </c>
      <c r="E157" s="222" t="s">
        <v>1978</v>
      </c>
      <c r="F157" s="223" t="s">
        <v>1979</v>
      </c>
      <c r="G157" s="224" t="s">
        <v>180</v>
      </c>
      <c r="H157" s="225">
        <v>6</v>
      </c>
      <c r="I157" s="226"/>
      <c r="J157" s="227">
        <f>ROUND(I157*H157,2)</f>
        <v>0</v>
      </c>
      <c r="K157" s="228"/>
      <c r="L157" s="45"/>
      <c r="M157" s="229" t="s">
        <v>1</v>
      </c>
      <c r="N157" s="230" t="s">
        <v>38</v>
      </c>
      <c r="O157" s="92"/>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169</v>
      </c>
      <c r="AT157" s="233" t="s">
        <v>153</v>
      </c>
      <c r="AU157" s="233" t="s">
        <v>83</v>
      </c>
      <c r="AY157" s="18" t="s">
        <v>152</v>
      </c>
      <c r="BE157" s="234">
        <f>IF(N157="základní",J157,0)</f>
        <v>0</v>
      </c>
      <c r="BF157" s="234">
        <f>IF(N157="snížená",J157,0)</f>
        <v>0</v>
      </c>
      <c r="BG157" s="234">
        <f>IF(N157="zákl. přenesená",J157,0)</f>
        <v>0</v>
      </c>
      <c r="BH157" s="234">
        <f>IF(N157="sníž. přenesená",J157,0)</f>
        <v>0</v>
      </c>
      <c r="BI157" s="234">
        <f>IF(N157="nulová",J157,0)</f>
        <v>0</v>
      </c>
      <c r="BJ157" s="18" t="s">
        <v>81</v>
      </c>
      <c r="BK157" s="234">
        <f>ROUND(I157*H157,2)</f>
        <v>0</v>
      </c>
      <c r="BL157" s="18" t="s">
        <v>169</v>
      </c>
      <c r="BM157" s="233" t="s">
        <v>1980</v>
      </c>
    </row>
    <row r="158" s="2" customFormat="1">
      <c r="A158" s="39"/>
      <c r="B158" s="40"/>
      <c r="C158" s="41"/>
      <c r="D158" s="235" t="s">
        <v>159</v>
      </c>
      <c r="E158" s="41"/>
      <c r="F158" s="236" t="s">
        <v>1979</v>
      </c>
      <c r="G158" s="41"/>
      <c r="H158" s="41"/>
      <c r="I158" s="237"/>
      <c r="J158" s="41"/>
      <c r="K158" s="41"/>
      <c r="L158" s="45"/>
      <c r="M158" s="238"/>
      <c r="N158" s="239"/>
      <c r="O158" s="92"/>
      <c r="P158" s="92"/>
      <c r="Q158" s="92"/>
      <c r="R158" s="92"/>
      <c r="S158" s="92"/>
      <c r="T158" s="93"/>
      <c r="U158" s="39"/>
      <c r="V158" s="39"/>
      <c r="W158" s="39"/>
      <c r="X158" s="39"/>
      <c r="Y158" s="39"/>
      <c r="Z158" s="39"/>
      <c r="AA158" s="39"/>
      <c r="AB158" s="39"/>
      <c r="AC158" s="39"/>
      <c r="AD158" s="39"/>
      <c r="AE158" s="39"/>
      <c r="AT158" s="18" t="s">
        <v>159</v>
      </c>
      <c r="AU158" s="18" t="s">
        <v>83</v>
      </c>
    </row>
    <row r="159" s="2" customFormat="1" ht="44.25" customHeight="1">
      <c r="A159" s="39"/>
      <c r="B159" s="40"/>
      <c r="C159" s="221" t="s">
        <v>209</v>
      </c>
      <c r="D159" s="221" t="s">
        <v>153</v>
      </c>
      <c r="E159" s="222" t="s">
        <v>1981</v>
      </c>
      <c r="F159" s="223" t="s">
        <v>1982</v>
      </c>
      <c r="G159" s="224" t="s">
        <v>180</v>
      </c>
      <c r="H159" s="225">
        <v>3</v>
      </c>
      <c r="I159" s="226"/>
      <c r="J159" s="227">
        <f>ROUND(I159*H159,2)</f>
        <v>0</v>
      </c>
      <c r="K159" s="228"/>
      <c r="L159" s="45"/>
      <c r="M159" s="229" t="s">
        <v>1</v>
      </c>
      <c r="N159" s="230" t="s">
        <v>38</v>
      </c>
      <c r="O159" s="92"/>
      <c r="P159" s="231">
        <f>O159*H159</f>
        <v>0</v>
      </c>
      <c r="Q159" s="231">
        <v>0</v>
      </c>
      <c r="R159" s="231">
        <f>Q159*H159</f>
        <v>0</v>
      </c>
      <c r="S159" s="231">
        <v>0</v>
      </c>
      <c r="T159" s="232">
        <f>S159*H159</f>
        <v>0</v>
      </c>
      <c r="U159" s="39"/>
      <c r="V159" s="39"/>
      <c r="W159" s="39"/>
      <c r="X159" s="39"/>
      <c r="Y159" s="39"/>
      <c r="Z159" s="39"/>
      <c r="AA159" s="39"/>
      <c r="AB159" s="39"/>
      <c r="AC159" s="39"/>
      <c r="AD159" s="39"/>
      <c r="AE159" s="39"/>
      <c r="AR159" s="233" t="s">
        <v>169</v>
      </c>
      <c r="AT159" s="233" t="s">
        <v>153</v>
      </c>
      <c r="AU159" s="233" t="s">
        <v>83</v>
      </c>
      <c r="AY159" s="18" t="s">
        <v>152</v>
      </c>
      <c r="BE159" s="234">
        <f>IF(N159="základní",J159,0)</f>
        <v>0</v>
      </c>
      <c r="BF159" s="234">
        <f>IF(N159="snížená",J159,0)</f>
        <v>0</v>
      </c>
      <c r="BG159" s="234">
        <f>IF(N159="zákl. přenesená",J159,0)</f>
        <v>0</v>
      </c>
      <c r="BH159" s="234">
        <f>IF(N159="sníž. přenesená",J159,0)</f>
        <v>0</v>
      </c>
      <c r="BI159" s="234">
        <f>IF(N159="nulová",J159,0)</f>
        <v>0</v>
      </c>
      <c r="BJ159" s="18" t="s">
        <v>81</v>
      </c>
      <c r="BK159" s="234">
        <f>ROUND(I159*H159,2)</f>
        <v>0</v>
      </c>
      <c r="BL159" s="18" t="s">
        <v>169</v>
      </c>
      <c r="BM159" s="233" t="s">
        <v>1983</v>
      </c>
    </row>
    <row r="160" s="2" customFormat="1">
      <c r="A160" s="39"/>
      <c r="B160" s="40"/>
      <c r="C160" s="41"/>
      <c r="D160" s="235" t="s">
        <v>159</v>
      </c>
      <c r="E160" s="41"/>
      <c r="F160" s="236" t="s">
        <v>1982</v>
      </c>
      <c r="G160" s="41"/>
      <c r="H160" s="41"/>
      <c r="I160" s="237"/>
      <c r="J160" s="41"/>
      <c r="K160" s="41"/>
      <c r="L160" s="45"/>
      <c r="M160" s="238"/>
      <c r="N160" s="239"/>
      <c r="O160" s="92"/>
      <c r="P160" s="92"/>
      <c r="Q160" s="92"/>
      <c r="R160" s="92"/>
      <c r="S160" s="92"/>
      <c r="T160" s="93"/>
      <c r="U160" s="39"/>
      <c r="V160" s="39"/>
      <c r="W160" s="39"/>
      <c r="X160" s="39"/>
      <c r="Y160" s="39"/>
      <c r="Z160" s="39"/>
      <c r="AA160" s="39"/>
      <c r="AB160" s="39"/>
      <c r="AC160" s="39"/>
      <c r="AD160" s="39"/>
      <c r="AE160" s="39"/>
      <c r="AT160" s="18" t="s">
        <v>159</v>
      </c>
      <c r="AU160" s="18" t="s">
        <v>83</v>
      </c>
    </row>
    <row r="161" s="2" customFormat="1" ht="44.25" customHeight="1">
      <c r="A161" s="39"/>
      <c r="B161" s="40"/>
      <c r="C161" s="221" t="s">
        <v>214</v>
      </c>
      <c r="D161" s="221" t="s">
        <v>153</v>
      </c>
      <c r="E161" s="222" t="s">
        <v>1984</v>
      </c>
      <c r="F161" s="223" t="s">
        <v>1985</v>
      </c>
      <c r="G161" s="224" t="s">
        <v>180</v>
      </c>
      <c r="H161" s="225">
        <v>5</v>
      </c>
      <c r="I161" s="226"/>
      <c r="J161" s="227">
        <f>ROUND(I161*H161,2)</f>
        <v>0</v>
      </c>
      <c r="K161" s="228"/>
      <c r="L161" s="45"/>
      <c r="M161" s="229" t="s">
        <v>1</v>
      </c>
      <c r="N161" s="230" t="s">
        <v>38</v>
      </c>
      <c r="O161" s="92"/>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169</v>
      </c>
      <c r="AT161" s="233" t="s">
        <v>153</v>
      </c>
      <c r="AU161" s="233" t="s">
        <v>83</v>
      </c>
      <c r="AY161" s="18" t="s">
        <v>152</v>
      </c>
      <c r="BE161" s="234">
        <f>IF(N161="základní",J161,0)</f>
        <v>0</v>
      </c>
      <c r="BF161" s="234">
        <f>IF(N161="snížená",J161,0)</f>
        <v>0</v>
      </c>
      <c r="BG161" s="234">
        <f>IF(N161="zákl. přenesená",J161,0)</f>
        <v>0</v>
      </c>
      <c r="BH161" s="234">
        <f>IF(N161="sníž. přenesená",J161,0)</f>
        <v>0</v>
      </c>
      <c r="BI161" s="234">
        <f>IF(N161="nulová",J161,0)</f>
        <v>0</v>
      </c>
      <c r="BJ161" s="18" t="s">
        <v>81</v>
      </c>
      <c r="BK161" s="234">
        <f>ROUND(I161*H161,2)</f>
        <v>0</v>
      </c>
      <c r="BL161" s="18" t="s">
        <v>169</v>
      </c>
      <c r="BM161" s="233" t="s">
        <v>1986</v>
      </c>
    </row>
    <row r="162" s="2" customFormat="1">
      <c r="A162" s="39"/>
      <c r="B162" s="40"/>
      <c r="C162" s="41"/>
      <c r="D162" s="235" t="s">
        <v>159</v>
      </c>
      <c r="E162" s="41"/>
      <c r="F162" s="236" t="s">
        <v>1985</v>
      </c>
      <c r="G162" s="41"/>
      <c r="H162" s="41"/>
      <c r="I162" s="237"/>
      <c r="J162" s="41"/>
      <c r="K162" s="41"/>
      <c r="L162" s="45"/>
      <c r="M162" s="238"/>
      <c r="N162" s="239"/>
      <c r="O162" s="92"/>
      <c r="P162" s="92"/>
      <c r="Q162" s="92"/>
      <c r="R162" s="92"/>
      <c r="S162" s="92"/>
      <c r="T162" s="93"/>
      <c r="U162" s="39"/>
      <c r="V162" s="39"/>
      <c r="W162" s="39"/>
      <c r="X162" s="39"/>
      <c r="Y162" s="39"/>
      <c r="Z162" s="39"/>
      <c r="AA162" s="39"/>
      <c r="AB162" s="39"/>
      <c r="AC162" s="39"/>
      <c r="AD162" s="39"/>
      <c r="AE162" s="39"/>
      <c r="AT162" s="18" t="s">
        <v>159</v>
      </c>
      <c r="AU162" s="18" t="s">
        <v>83</v>
      </c>
    </row>
    <row r="163" s="2" customFormat="1" ht="33" customHeight="1">
      <c r="A163" s="39"/>
      <c r="B163" s="40"/>
      <c r="C163" s="221" t="s">
        <v>218</v>
      </c>
      <c r="D163" s="221" t="s">
        <v>153</v>
      </c>
      <c r="E163" s="222" t="s">
        <v>1987</v>
      </c>
      <c r="F163" s="223" t="s">
        <v>1988</v>
      </c>
      <c r="G163" s="224" t="s">
        <v>180</v>
      </c>
      <c r="H163" s="225">
        <v>4</v>
      </c>
      <c r="I163" s="226"/>
      <c r="J163" s="227">
        <f>ROUND(I163*H163,2)</f>
        <v>0</v>
      </c>
      <c r="K163" s="228"/>
      <c r="L163" s="45"/>
      <c r="M163" s="229" t="s">
        <v>1</v>
      </c>
      <c r="N163" s="230" t="s">
        <v>38</v>
      </c>
      <c r="O163" s="92"/>
      <c r="P163" s="231">
        <f>O163*H163</f>
        <v>0</v>
      </c>
      <c r="Q163" s="231">
        <v>0</v>
      </c>
      <c r="R163" s="231">
        <f>Q163*H163</f>
        <v>0</v>
      </c>
      <c r="S163" s="231">
        <v>0</v>
      </c>
      <c r="T163" s="232">
        <f>S163*H163</f>
        <v>0</v>
      </c>
      <c r="U163" s="39"/>
      <c r="V163" s="39"/>
      <c r="W163" s="39"/>
      <c r="X163" s="39"/>
      <c r="Y163" s="39"/>
      <c r="Z163" s="39"/>
      <c r="AA163" s="39"/>
      <c r="AB163" s="39"/>
      <c r="AC163" s="39"/>
      <c r="AD163" s="39"/>
      <c r="AE163" s="39"/>
      <c r="AR163" s="233" t="s">
        <v>169</v>
      </c>
      <c r="AT163" s="233" t="s">
        <v>153</v>
      </c>
      <c r="AU163" s="233" t="s">
        <v>83</v>
      </c>
      <c r="AY163" s="18" t="s">
        <v>152</v>
      </c>
      <c r="BE163" s="234">
        <f>IF(N163="základní",J163,0)</f>
        <v>0</v>
      </c>
      <c r="BF163" s="234">
        <f>IF(N163="snížená",J163,0)</f>
        <v>0</v>
      </c>
      <c r="BG163" s="234">
        <f>IF(N163="zákl. přenesená",J163,0)</f>
        <v>0</v>
      </c>
      <c r="BH163" s="234">
        <f>IF(N163="sníž. přenesená",J163,0)</f>
        <v>0</v>
      </c>
      <c r="BI163" s="234">
        <f>IF(N163="nulová",J163,0)</f>
        <v>0</v>
      </c>
      <c r="BJ163" s="18" t="s">
        <v>81</v>
      </c>
      <c r="BK163" s="234">
        <f>ROUND(I163*H163,2)</f>
        <v>0</v>
      </c>
      <c r="BL163" s="18" t="s">
        <v>169</v>
      </c>
      <c r="BM163" s="233" t="s">
        <v>1989</v>
      </c>
    </row>
    <row r="164" s="2" customFormat="1">
      <c r="A164" s="39"/>
      <c r="B164" s="40"/>
      <c r="C164" s="41"/>
      <c r="D164" s="235" t="s">
        <v>159</v>
      </c>
      <c r="E164" s="41"/>
      <c r="F164" s="236" t="s">
        <v>1988</v>
      </c>
      <c r="G164" s="41"/>
      <c r="H164" s="41"/>
      <c r="I164" s="237"/>
      <c r="J164" s="41"/>
      <c r="K164" s="41"/>
      <c r="L164" s="45"/>
      <c r="M164" s="238"/>
      <c r="N164" s="239"/>
      <c r="O164" s="92"/>
      <c r="P164" s="92"/>
      <c r="Q164" s="92"/>
      <c r="R164" s="92"/>
      <c r="S164" s="92"/>
      <c r="T164" s="93"/>
      <c r="U164" s="39"/>
      <c r="V164" s="39"/>
      <c r="W164" s="39"/>
      <c r="X164" s="39"/>
      <c r="Y164" s="39"/>
      <c r="Z164" s="39"/>
      <c r="AA164" s="39"/>
      <c r="AB164" s="39"/>
      <c r="AC164" s="39"/>
      <c r="AD164" s="39"/>
      <c r="AE164" s="39"/>
      <c r="AT164" s="18" t="s">
        <v>159</v>
      </c>
      <c r="AU164" s="18" t="s">
        <v>83</v>
      </c>
    </row>
    <row r="165" s="2" customFormat="1" ht="44.25" customHeight="1">
      <c r="A165" s="39"/>
      <c r="B165" s="40"/>
      <c r="C165" s="221" t="s">
        <v>8</v>
      </c>
      <c r="D165" s="221" t="s">
        <v>153</v>
      </c>
      <c r="E165" s="222" t="s">
        <v>1990</v>
      </c>
      <c r="F165" s="223" t="s">
        <v>1991</v>
      </c>
      <c r="G165" s="224" t="s">
        <v>180</v>
      </c>
      <c r="H165" s="225">
        <v>8</v>
      </c>
      <c r="I165" s="226"/>
      <c r="J165" s="227">
        <f>ROUND(I165*H165,2)</f>
        <v>0</v>
      </c>
      <c r="K165" s="228"/>
      <c r="L165" s="45"/>
      <c r="M165" s="229" t="s">
        <v>1</v>
      </c>
      <c r="N165" s="230" t="s">
        <v>38</v>
      </c>
      <c r="O165" s="92"/>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169</v>
      </c>
      <c r="AT165" s="233" t="s">
        <v>153</v>
      </c>
      <c r="AU165" s="233" t="s">
        <v>83</v>
      </c>
      <c r="AY165" s="18" t="s">
        <v>152</v>
      </c>
      <c r="BE165" s="234">
        <f>IF(N165="základní",J165,0)</f>
        <v>0</v>
      </c>
      <c r="BF165" s="234">
        <f>IF(N165="snížená",J165,0)</f>
        <v>0</v>
      </c>
      <c r="BG165" s="234">
        <f>IF(N165="zákl. přenesená",J165,0)</f>
        <v>0</v>
      </c>
      <c r="BH165" s="234">
        <f>IF(N165="sníž. přenesená",J165,0)</f>
        <v>0</v>
      </c>
      <c r="BI165" s="234">
        <f>IF(N165="nulová",J165,0)</f>
        <v>0</v>
      </c>
      <c r="BJ165" s="18" t="s">
        <v>81</v>
      </c>
      <c r="BK165" s="234">
        <f>ROUND(I165*H165,2)</f>
        <v>0</v>
      </c>
      <c r="BL165" s="18" t="s">
        <v>169</v>
      </c>
      <c r="BM165" s="233" t="s">
        <v>1992</v>
      </c>
    </row>
    <row r="166" s="2" customFormat="1">
      <c r="A166" s="39"/>
      <c r="B166" s="40"/>
      <c r="C166" s="41"/>
      <c r="D166" s="235" t="s">
        <v>159</v>
      </c>
      <c r="E166" s="41"/>
      <c r="F166" s="236" t="s">
        <v>1991</v>
      </c>
      <c r="G166" s="41"/>
      <c r="H166" s="41"/>
      <c r="I166" s="237"/>
      <c r="J166" s="41"/>
      <c r="K166" s="41"/>
      <c r="L166" s="45"/>
      <c r="M166" s="238"/>
      <c r="N166" s="239"/>
      <c r="O166" s="92"/>
      <c r="P166" s="92"/>
      <c r="Q166" s="92"/>
      <c r="R166" s="92"/>
      <c r="S166" s="92"/>
      <c r="T166" s="93"/>
      <c r="U166" s="39"/>
      <c r="V166" s="39"/>
      <c r="W166" s="39"/>
      <c r="X166" s="39"/>
      <c r="Y166" s="39"/>
      <c r="Z166" s="39"/>
      <c r="AA166" s="39"/>
      <c r="AB166" s="39"/>
      <c r="AC166" s="39"/>
      <c r="AD166" s="39"/>
      <c r="AE166" s="39"/>
      <c r="AT166" s="18" t="s">
        <v>159</v>
      </c>
      <c r="AU166" s="18" t="s">
        <v>83</v>
      </c>
    </row>
    <row r="167" s="2" customFormat="1" ht="44.25" customHeight="1">
      <c r="A167" s="39"/>
      <c r="B167" s="40"/>
      <c r="C167" s="221" t="s">
        <v>225</v>
      </c>
      <c r="D167" s="221" t="s">
        <v>153</v>
      </c>
      <c r="E167" s="222" t="s">
        <v>1993</v>
      </c>
      <c r="F167" s="223" t="s">
        <v>1994</v>
      </c>
      <c r="G167" s="224" t="s">
        <v>180</v>
      </c>
      <c r="H167" s="225">
        <v>10</v>
      </c>
      <c r="I167" s="226"/>
      <c r="J167" s="227">
        <f>ROUND(I167*H167,2)</f>
        <v>0</v>
      </c>
      <c r="K167" s="228"/>
      <c r="L167" s="45"/>
      <c r="M167" s="229" t="s">
        <v>1</v>
      </c>
      <c r="N167" s="230" t="s">
        <v>38</v>
      </c>
      <c r="O167" s="92"/>
      <c r="P167" s="231">
        <f>O167*H167</f>
        <v>0</v>
      </c>
      <c r="Q167" s="231">
        <v>0</v>
      </c>
      <c r="R167" s="231">
        <f>Q167*H167</f>
        <v>0</v>
      </c>
      <c r="S167" s="231">
        <v>0</v>
      </c>
      <c r="T167" s="232">
        <f>S167*H167</f>
        <v>0</v>
      </c>
      <c r="U167" s="39"/>
      <c r="V167" s="39"/>
      <c r="W167" s="39"/>
      <c r="X167" s="39"/>
      <c r="Y167" s="39"/>
      <c r="Z167" s="39"/>
      <c r="AA167" s="39"/>
      <c r="AB167" s="39"/>
      <c r="AC167" s="39"/>
      <c r="AD167" s="39"/>
      <c r="AE167" s="39"/>
      <c r="AR167" s="233" t="s">
        <v>169</v>
      </c>
      <c r="AT167" s="233" t="s">
        <v>153</v>
      </c>
      <c r="AU167" s="233" t="s">
        <v>83</v>
      </c>
      <c r="AY167" s="18" t="s">
        <v>152</v>
      </c>
      <c r="BE167" s="234">
        <f>IF(N167="základní",J167,0)</f>
        <v>0</v>
      </c>
      <c r="BF167" s="234">
        <f>IF(N167="snížená",J167,0)</f>
        <v>0</v>
      </c>
      <c r="BG167" s="234">
        <f>IF(N167="zákl. přenesená",J167,0)</f>
        <v>0</v>
      </c>
      <c r="BH167" s="234">
        <f>IF(N167="sníž. přenesená",J167,0)</f>
        <v>0</v>
      </c>
      <c r="BI167" s="234">
        <f>IF(N167="nulová",J167,0)</f>
        <v>0</v>
      </c>
      <c r="BJ167" s="18" t="s">
        <v>81</v>
      </c>
      <c r="BK167" s="234">
        <f>ROUND(I167*H167,2)</f>
        <v>0</v>
      </c>
      <c r="BL167" s="18" t="s">
        <v>169</v>
      </c>
      <c r="BM167" s="233" t="s">
        <v>1995</v>
      </c>
    </row>
    <row r="168" s="2" customFormat="1">
      <c r="A168" s="39"/>
      <c r="B168" s="40"/>
      <c r="C168" s="41"/>
      <c r="D168" s="235" t="s">
        <v>159</v>
      </c>
      <c r="E168" s="41"/>
      <c r="F168" s="236" t="s">
        <v>1994</v>
      </c>
      <c r="G168" s="41"/>
      <c r="H168" s="41"/>
      <c r="I168" s="237"/>
      <c r="J168" s="41"/>
      <c r="K168" s="41"/>
      <c r="L168" s="45"/>
      <c r="M168" s="238"/>
      <c r="N168" s="239"/>
      <c r="O168" s="92"/>
      <c r="P168" s="92"/>
      <c r="Q168" s="92"/>
      <c r="R168" s="92"/>
      <c r="S168" s="92"/>
      <c r="T168" s="93"/>
      <c r="U168" s="39"/>
      <c r="V168" s="39"/>
      <c r="W168" s="39"/>
      <c r="X168" s="39"/>
      <c r="Y168" s="39"/>
      <c r="Z168" s="39"/>
      <c r="AA168" s="39"/>
      <c r="AB168" s="39"/>
      <c r="AC168" s="39"/>
      <c r="AD168" s="39"/>
      <c r="AE168" s="39"/>
      <c r="AT168" s="18" t="s">
        <v>159</v>
      </c>
      <c r="AU168" s="18" t="s">
        <v>83</v>
      </c>
    </row>
    <row r="169" s="2" customFormat="1" ht="33" customHeight="1">
      <c r="A169" s="39"/>
      <c r="B169" s="40"/>
      <c r="C169" s="221" t="s">
        <v>230</v>
      </c>
      <c r="D169" s="221" t="s">
        <v>153</v>
      </c>
      <c r="E169" s="222" t="s">
        <v>1996</v>
      </c>
      <c r="F169" s="223" t="s">
        <v>1997</v>
      </c>
      <c r="G169" s="224" t="s">
        <v>180</v>
      </c>
      <c r="H169" s="225">
        <v>2</v>
      </c>
      <c r="I169" s="226"/>
      <c r="J169" s="227">
        <f>ROUND(I169*H169,2)</f>
        <v>0</v>
      </c>
      <c r="K169" s="228"/>
      <c r="L169" s="45"/>
      <c r="M169" s="229" t="s">
        <v>1</v>
      </c>
      <c r="N169" s="230" t="s">
        <v>38</v>
      </c>
      <c r="O169" s="92"/>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169</v>
      </c>
      <c r="AT169" s="233" t="s">
        <v>153</v>
      </c>
      <c r="AU169" s="233" t="s">
        <v>83</v>
      </c>
      <c r="AY169" s="18" t="s">
        <v>152</v>
      </c>
      <c r="BE169" s="234">
        <f>IF(N169="základní",J169,0)</f>
        <v>0</v>
      </c>
      <c r="BF169" s="234">
        <f>IF(N169="snížená",J169,0)</f>
        <v>0</v>
      </c>
      <c r="BG169" s="234">
        <f>IF(N169="zákl. přenesená",J169,0)</f>
        <v>0</v>
      </c>
      <c r="BH169" s="234">
        <f>IF(N169="sníž. přenesená",J169,0)</f>
        <v>0</v>
      </c>
      <c r="BI169" s="234">
        <f>IF(N169="nulová",J169,0)</f>
        <v>0</v>
      </c>
      <c r="BJ169" s="18" t="s">
        <v>81</v>
      </c>
      <c r="BK169" s="234">
        <f>ROUND(I169*H169,2)</f>
        <v>0</v>
      </c>
      <c r="BL169" s="18" t="s">
        <v>169</v>
      </c>
      <c r="BM169" s="233" t="s">
        <v>1998</v>
      </c>
    </row>
    <row r="170" s="2" customFormat="1">
      <c r="A170" s="39"/>
      <c r="B170" s="40"/>
      <c r="C170" s="41"/>
      <c r="D170" s="235" t="s">
        <v>159</v>
      </c>
      <c r="E170" s="41"/>
      <c r="F170" s="236" t="s">
        <v>1997</v>
      </c>
      <c r="G170" s="41"/>
      <c r="H170" s="41"/>
      <c r="I170" s="237"/>
      <c r="J170" s="41"/>
      <c r="K170" s="41"/>
      <c r="L170" s="45"/>
      <c r="M170" s="238"/>
      <c r="N170" s="239"/>
      <c r="O170" s="92"/>
      <c r="P170" s="92"/>
      <c r="Q170" s="92"/>
      <c r="R170" s="92"/>
      <c r="S170" s="92"/>
      <c r="T170" s="93"/>
      <c r="U170" s="39"/>
      <c r="V170" s="39"/>
      <c r="W170" s="39"/>
      <c r="X170" s="39"/>
      <c r="Y170" s="39"/>
      <c r="Z170" s="39"/>
      <c r="AA170" s="39"/>
      <c r="AB170" s="39"/>
      <c r="AC170" s="39"/>
      <c r="AD170" s="39"/>
      <c r="AE170" s="39"/>
      <c r="AT170" s="18" t="s">
        <v>159</v>
      </c>
      <c r="AU170" s="18" t="s">
        <v>83</v>
      </c>
    </row>
    <row r="171" s="2" customFormat="1" ht="33" customHeight="1">
      <c r="A171" s="39"/>
      <c r="B171" s="40"/>
      <c r="C171" s="221" t="s">
        <v>234</v>
      </c>
      <c r="D171" s="221" t="s">
        <v>153</v>
      </c>
      <c r="E171" s="222" t="s">
        <v>1999</v>
      </c>
      <c r="F171" s="223" t="s">
        <v>2000</v>
      </c>
      <c r="G171" s="224" t="s">
        <v>180</v>
      </c>
      <c r="H171" s="225">
        <v>2</v>
      </c>
      <c r="I171" s="226"/>
      <c r="J171" s="227">
        <f>ROUND(I171*H171,2)</f>
        <v>0</v>
      </c>
      <c r="K171" s="228"/>
      <c r="L171" s="45"/>
      <c r="M171" s="229" t="s">
        <v>1</v>
      </c>
      <c r="N171" s="230" t="s">
        <v>38</v>
      </c>
      <c r="O171" s="92"/>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169</v>
      </c>
      <c r="AT171" s="233" t="s">
        <v>153</v>
      </c>
      <c r="AU171" s="233" t="s">
        <v>83</v>
      </c>
      <c r="AY171" s="18" t="s">
        <v>152</v>
      </c>
      <c r="BE171" s="234">
        <f>IF(N171="základní",J171,0)</f>
        <v>0</v>
      </c>
      <c r="BF171" s="234">
        <f>IF(N171="snížená",J171,0)</f>
        <v>0</v>
      </c>
      <c r="BG171" s="234">
        <f>IF(N171="zákl. přenesená",J171,0)</f>
        <v>0</v>
      </c>
      <c r="BH171" s="234">
        <f>IF(N171="sníž. přenesená",J171,0)</f>
        <v>0</v>
      </c>
      <c r="BI171" s="234">
        <f>IF(N171="nulová",J171,0)</f>
        <v>0</v>
      </c>
      <c r="BJ171" s="18" t="s">
        <v>81</v>
      </c>
      <c r="BK171" s="234">
        <f>ROUND(I171*H171,2)</f>
        <v>0</v>
      </c>
      <c r="BL171" s="18" t="s">
        <v>169</v>
      </c>
      <c r="BM171" s="233" t="s">
        <v>2001</v>
      </c>
    </row>
    <row r="172" s="2" customFormat="1">
      <c r="A172" s="39"/>
      <c r="B172" s="40"/>
      <c r="C172" s="41"/>
      <c r="D172" s="235" t="s">
        <v>159</v>
      </c>
      <c r="E172" s="41"/>
      <c r="F172" s="236" t="s">
        <v>2000</v>
      </c>
      <c r="G172" s="41"/>
      <c r="H172" s="41"/>
      <c r="I172" s="237"/>
      <c r="J172" s="41"/>
      <c r="K172" s="41"/>
      <c r="L172" s="45"/>
      <c r="M172" s="238"/>
      <c r="N172" s="239"/>
      <c r="O172" s="92"/>
      <c r="P172" s="92"/>
      <c r="Q172" s="92"/>
      <c r="R172" s="92"/>
      <c r="S172" s="92"/>
      <c r="T172" s="93"/>
      <c r="U172" s="39"/>
      <c r="V172" s="39"/>
      <c r="W172" s="39"/>
      <c r="X172" s="39"/>
      <c r="Y172" s="39"/>
      <c r="Z172" s="39"/>
      <c r="AA172" s="39"/>
      <c r="AB172" s="39"/>
      <c r="AC172" s="39"/>
      <c r="AD172" s="39"/>
      <c r="AE172" s="39"/>
      <c r="AT172" s="18" t="s">
        <v>159</v>
      </c>
      <c r="AU172" s="18" t="s">
        <v>83</v>
      </c>
    </row>
    <row r="173" s="2" customFormat="1" ht="33" customHeight="1">
      <c r="A173" s="39"/>
      <c r="B173" s="40"/>
      <c r="C173" s="221" t="s">
        <v>239</v>
      </c>
      <c r="D173" s="221" t="s">
        <v>153</v>
      </c>
      <c r="E173" s="222" t="s">
        <v>2002</v>
      </c>
      <c r="F173" s="223" t="s">
        <v>2003</v>
      </c>
      <c r="G173" s="224" t="s">
        <v>180</v>
      </c>
      <c r="H173" s="225">
        <v>2</v>
      </c>
      <c r="I173" s="226"/>
      <c r="J173" s="227">
        <f>ROUND(I173*H173,2)</f>
        <v>0</v>
      </c>
      <c r="K173" s="228"/>
      <c r="L173" s="45"/>
      <c r="M173" s="229" t="s">
        <v>1</v>
      </c>
      <c r="N173" s="230" t="s">
        <v>38</v>
      </c>
      <c r="O173" s="92"/>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169</v>
      </c>
      <c r="AT173" s="233" t="s">
        <v>153</v>
      </c>
      <c r="AU173" s="233" t="s">
        <v>83</v>
      </c>
      <c r="AY173" s="18" t="s">
        <v>152</v>
      </c>
      <c r="BE173" s="234">
        <f>IF(N173="základní",J173,0)</f>
        <v>0</v>
      </c>
      <c r="BF173" s="234">
        <f>IF(N173="snížená",J173,0)</f>
        <v>0</v>
      </c>
      <c r="BG173" s="234">
        <f>IF(N173="zákl. přenesená",J173,0)</f>
        <v>0</v>
      </c>
      <c r="BH173" s="234">
        <f>IF(N173="sníž. přenesená",J173,0)</f>
        <v>0</v>
      </c>
      <c r="BI173" s="234">
        <f>IF(N173="nulová",J173,0)</f>
        <v>0</v>
      </c>
      <c r="BJ173" s="18" t="s">
        <v>81</v>
      </c>
      <c r="BK173" s="234">
        <f>ROUND(I173*H173,2)</f>
        <v>0</v>
      </c>
      <c r="BL173" s="18" t="s">
        <v>169</v>
      </c>
      <c r="BM173" s="233" t="s">
        <v>2004</v>
      </c>
    </row>
    <row r="174" s="2" customFormat="1">
      <c r="A174" s="39"/>
      <c r="B174" s="40"/>
      <c r="C174" s="41"/>
      <c r="D174" s="235" t="s">
        <v>159</v>
      </c>
      <c r="E174" s="41"/>
      <c r="F174" s="236" t="s">
        <v>2003</v>
      </c>
      <c r="G174" s="41"/>
      <c r="H174" s="41"/>
      <c r="I174" s="237"/>
      <c r="J174" s="41"/>
      <c r="K174" s="41"/>
      <c r="L174" s="45"/>
      <c r="M174" s="238"/>
      <c r="N174" s="239"/>
      <c r="O174" s="92"/>
      <c r="P174" s="92"/>
      <c r="Q174" s="92"/>
      <c r="R174" s="92"/>
      <c r="S174" s="92"/>
      <c r="T174" s="93"/>
      <c r="U174" s="39"/>
      <c r="V174" s="39"/>
      <c r="W174" s="39"/>
      <c r="X174" s="39"/>
      <c r="Y174" s="39"/>
      <c r="Z174" s="39"/>
      <c r="AA174" s="39"/>
      <c r="AB174" s="39"/>
      <c r="AC174" s="39"/>
      <c r="AD174" s="39"/>
      <c r="AE174" s="39"/>
      <c r="AT174" s="18" t="s">
        <v>159</v>
      </c>
      <c r="AU174" s="18" t="s">
        <v>83</v>
      </c>
    </row>
    <row r="175" s="2" customFormat="1" ht="21.75" customHeight="1">
      <c r="A175" s="39"/>
      <c r="B175" s="40"/>
      <c r="C175" s="221" t="s">
        <v>243</v>
      </c>
      <c r="D175" s="221" t="s">
        <v>153</v>
      </c>
      <c r="E175" s="222" t="s">
        <v>2005</v>
      </c>
      <c r="F175" s="223" t="s">
        <v>2006</v>
      </c>
      <c r="G175" s="224" t="s">
        <v>180</v>
      </c>
      <c r="H175" s="225">
        <v>1</v>
      </c>
      <c r="I175" s="226"/>
      <c r="J175" s="227">
        <f>ROUND(I175*H175,2)</f>
        <v>0</v>
      </c>
      <c r="K175" s="228"/>
      <c r="L175" s="45"/>
      <c r="M175" s="229" t="s">
        <v>1</v>
      </c>
      <c r="N175" s="230" t="s">
        <v>38</v>
      </c>
      <c r="O175" s="92"/>
      <c r="P175" s="231">
        <f>O175*H175</f>
        <v>0</v>
      </c>
      <c r="Q175" s="231">
        <v>0</v>
      </c>
      <c r="R175" s="231">
        <f>Q175*H175</f>
        <v>0</v>
      </c>
      <c r="S175" s="231">
        <v>0</v>
      </c>
      <c r="T175" s="232">
        <f>S175*H175</f>
        <v>0</v>
      </c>
      <c r="U175" s="39"/>
      <c r="V175" s="39"/>
      <c r="W175" s="39"/>
      <c r="X175" s="39"/>
      <c r="Y175" s="39"/>
      <c r="Z175" s="39"/>
      <c r="AA175" s="39"/>
      <c r="AB175" s="39"/>
      <c r="AC175" s="39"/>
      <c r="AD175" s="39"/>
      <c r="AE175" s="39"/>
      <c r="AR175" s="233" t="s">
        <v>169</v>
      </c>
      <c r="AT175" s="233" t="s">
        <v>153</v>
      </c>
      <c r="AU175" s="233" t="s">
        <v>83</v>
      </c>
      <c r="AY175" s="18" t="s">
        <v>152</v>
      </c>
      <c r="BE175" s="234">
        <f>IF(N175="základní",J175,0)</f>
        <v>0</v>
      </c>
      <c r="BF175" s="234">
        <f>IF(N175="snížená",J175,0)</f>
        <v>0</v>
      </c>
      <c r="BG175" s="234">
        <f>IF(N175="zákl. přenesená",J175,0)</f>
        <v>0</v>
      </c>
      <c r="BH175" s="234">
        <f>IF(N175="sníž. přenesená",J175,0)</f>
        <v>0</v>
      </c>
      <c r="BI175" s="234">
        <f>IF(N175="nulová",J175,0)</f>
        <v>0</v>
      </c>
      <c r="BJ175" s="18" t="s">
        <v>81</v>
      </c>
      <c r="BK175" s="234">
        <f>ROUND(I175*H175,2)</f>
        <v>0</v>
      </c>
      <c r="BL175" s="18" t="s">
        <v>169</v>
      </c>
      <c r="BM175" s="233" t="s">
        <v>2007</v>
      </c>
    </row>
    <row r="176" s="2" customFormat="1">
      <c r="A176" s="39"/>
      <c r="B176" s="40"/>
      <c r="C176" s="41"/>
      <c r="D176" s="235" t="s">
        <v>159</v>
      </c>
      <c r="E176" s="41"/>
      <c r="F176" s="236" t="s">
        <v>2006</v>
      </c>
      <c r="G176" s="41"/>
      <c r="H176" s="41"/>
      <c r="I176" s="237"/>
      <c r="J176" s="41"/>
      <c r="K176" s="41"/>
      <c r="L176" s="45"/>
      <c r="M176" s="238"/>
      <c r="N176" s="239"/>
      <c r="O176" s="92"/>
      <c r="P176" s="92"/>
      <c r="Q176" s="92"/>
      <c r="R176" s="92"/>
      <c r="S176" s="92"/>
      <c r="T176" s="93"/>
      <c r="U176" s="39"/>
      <c r="V176" s="39"/>
      <c r="W176" s="39"/>
      <c r="X176" s="39"/>
      <c r="Y176" s="39"/>
      <c r="Z176" s="39"/>
      <c r="AA176" s="39"/>
      <c r="AB176" s="39"/>
      <c r="AC176" s="39"/>
      <c r="AD176" s="39"/>
      <c r="AE176" s="39"/>
      <c r="AT176" s="18" t="s">
        <v>159</v>
      </c>
      <c r="AU176" s="18" t="s">
        <v>83</v>
      </c>
    </row>
    <row r="177" s="16" customFormat="1">
      <c r="A177" s="16"/>
      <c r="B177" s="299"/>
      <c r="C177" s="300"/>
      <c r="D177" s="235" t="s">
        <v>897</v>
      </c>
      <c r="E177" s="301" t="s">
        <v>1</v>
      </c>
      <c r="F177" s="302" t="s">
        <v>2008</v>
      </c>
      <c r="G177" s="300"/>
      <c r="H177" s="301" t="s">
        <v>1</v>
      </c>
      <c r="I177" s="303"/>
      <c r="J177" s="300"/>
      <c r="K177" s="300"/>
      <c r="L177" s="304"/>
      <c r="M177" s="305"/>
      <c r="N177" s="306"/>
      <c r="O177" s="306"/>
      <c r="P177" s="306"/>
      <c r="Q177" s="306"/>
      <c r="R177" s="306"/>
      <c r="S177" s="306"/>
      <c r="T177" s="307"/>
      <c r="U177" s="16"/>
      <c r="V177" s="16"/>
      <c r="W177" s="16"/>
      <c r="X177" s="16"/>
      <c r="Y177" s="16"/>
      <c r="Z177" s="16"/>
      <c r="AA177" s="16"/>
      <c r="AB177" s="16"/>
      <c r="AC177" s="16"/>
      <c r="AD177" s="16"/>
      <c r="AE177" s="16"/>
      <c r="AT177" s="308" t="s">
        <v>897</v>
      </c>
      <c r="AU177" s="308" t="s">
        <v>83</v>
      </c>
      <c r="AV177" s="16" t="s">
        <v>81</v>
      </c>
      <c r="AW177" s="16" t="s">
        <v>30</v>
      </c>
      <c r="AX177" s="16" t="s">
        <v>73</v>
      </c>
      <c r="AY177" s="308" t="s">
        <v>152</v>
      </c>
    </row>
    <row r="178" s="16" customFormat="1">
      <c r="A178" s="16"/>
      <c r="B178" s="299"/>
      <c r="C178" s="300"/>
      <c r="D178" s="235" t="s">
        <v>897</v>
      </c>
      <c r="E178" s="301" t="s">
        <v>1</v>
      </c>
      <c r="F178" s="302" t="s">
        <v>2009</v>
      </c>
      <c r="G178" s="300"/>
      <c r="H178" s="301" t="s">
        <v>1</v>
      </c>
      <c r="I178" s="303"/>
      <c r="J178" s="300"/>
      <c r="K178" s="300"/>
      <c r="L178" s="304"/>
      <c r="M178" s="305"/>
      <c r="N178" s="306"/>
      <c r="O178" s="306"/>
      <c r="P178" s="306"/>
      <c r="Q178" s="306"/>
      <c r="R178" s="306"/>
      <c r="S178" s="306"/>
      <c r="T178" s="307"/>
      <c r="U178" s="16"/>
      <c r="V178" s="16"/>
      <c r="W178" s="16"/>
      <c r="X178" s="16"/>
      <c r="Y178" s="16"/>
      <c r="Z178" s="16"/>
      <c r="AA178" s="16"/>
      <c r="AB178" s="16"/>
      <c r="AC178" s="16"/>
      <c r="AD178" s="16"/>
      <c r="AE178" s="16"/>
      <c r="AT178" s="308" t="s">
        <v>897</v>
      </c>
      <c r="AU178" s="308" t="s">
        <v>83</v>
      </c>
      <c r="AV178" s="16" t="s">
        <v>81</v>
      </c>
      <c r="AW178" s="16" t="s">
        <v>30</v>
      </c>
      <c r="AX178" s="16" t="s">
        <v>73</v>
      </c>
      <c r="AY178" s="308" t="s">
        <v>152</v>
      </c>
    </row>
    <row r="179" s="16" customFormat="1">
      <c r="A179" s="16"/>
      <c r="B179" s="299"/>
      <c r="C179" s="300"/>
      <c r="D179" s="235" t="s">
        <v>897</v>
      </c>
      <c r="E179" s="301" t="s">
        <v>1</v>
      </c>
      <c r="F179" s="302" t="s">
        <v>2010</v>
      </c>
      <c r="G179" s="300"/>
      <c r="H179" s="301" t="s">
        <v>1</v>
      </c>
      <c r="I179" s="303"/>
      <c r="J179" s="300"/>
      <c r="K179" s="300"/>
      <c r="L179" s="304"/>
      <c r="M179" s="305"/>
      <c r="N179" s="306"/>
      <c r="O179" s="306"/>
      <c r="P179" s="306"/>
      <c r="Q179" s="306"/>
      <c r="R179" s="306"/>
      <c r="S179" s="306"/>
      <c r="T179" s="307"/>
      <c r="U179" s="16"/>
      <c r="V179" s="16"/>
      <c r="W179" s="16"/>
      <c r="X179" s="16"/>
      <c r="Y179" s="16"/>
      <c r="Z179" s="16"/>
      <c r="AA179" s="16"/>
      <c r="AB179" s="16"/>
      <c r="AC179" s="16"/>
      <c r="AD179" s="16"/>
      <c r="AE179" s="16"/>
      <c r="AT179" s="308" t="s">
        <v>897</v>
      </c>
      <c r="AU179" s="308" t="s">
        <v>83</v>
      </c>
      <c r="AV179" s="16" t="s">
        <v>81</v>
      </c>
      <c r="AW179" s="16" t="s">
        <v>30</v>
      </c>
      <c r="AX179" s="16" t="s">
        <v>73</v>
      </c>
      <c r="AY179" s="308" t="s">
        <v>152</v>
      </c>
    </row>
    <row r="180" s="16" customFormat="1">
      <c r="A180" s="16"/>
      <c r="B180" s="299"/>
      <c r="C180" s="300"/>
      <c r="D180" s="235" t="s">
        <v>897</v>
      </c>
      <c r="E180" s="301" t="s">
        <v>1</v>
      </c>
      <c r="F180" s="302" t="s">
        <v>2011</v>
      </c>
      <c r="G180" s="300"/>
      <c r="H180" s="301" t="s">
        <v>1</v>
      </c>
      <c r="I180" s="303"/>
      <c r="J180" s="300"/>
      <c r="K180" s="300"/>
      <c r="L180" s="304"/>
      <c r="M180" s="305"/>
      <c r="N180" s="306"/>
      <c r="O180" s="306"/>
      <c r="P180" s="306"/>
      <c r="Q180" s="306"/>
      <c r="R180" s="306"/>
      <c r="S180" s="306"/>
      <c r="T180" s="307"/>
      <c r="U180" s="16"/>
      <c r="V180" s="16"/>
      <c r="W180" s="16"/>
      <c r="X180" s="16"/>
      <c r="Y180" s="16"/>
      <c r="Z180" s="16"/>
      <c r="AA180" s="16"/>
      <c r="AB180" s="16"/>
      <c r="AC180" s="16"/>
      <c r="AD180" s="16"/>
      <c r="AE180" s="16"/>
      <c r="AT180" s="308" t="s">
        <v>897</v>
      </c>
      <c r="AU180" s="308" t="s">
        <v>83</v>
      </c>
      <c r="AV180" s="16" t="s">
        <v>81</v>
      </c>
      <c r="AW180" s="16" t="s">
        <v>30</v>
      </c>
      <c r="AX180" s="16" t="s">
        <v>73</v>
      </c>
      <c r="AY180" s="308" t="s">
        <v>152</v>
      </c>
    </row>
    <row r="181" s="16" customFormat="1">
      <c r="A181" s="16"/>
      <c r="B181" s="299"/>
      <c r="C181" s="300"/>
      <c r="D181" s="235" t="s">
        <v>897</v>
      </c>
      <c r="E181" s="301" t="s">
        <v>1</v>
      </c>
      <c r="F181" s="302" t="s">
        <v>2012</v>
      </c>
      <c r="G181" s="300"/>
      <c r="H181" s="301" t="s">
        <v>1</v>
      </c>
      <c r="I181" s="303"/>
      <c r="J181" s="300"/>
      <c r="K181" s="300"/>
      <c r="L181" s="304"/>
      <c r="M181" s="305"/>
      <c r="N181" s="306"/>
      <c r="O181" s="306"/>
      <c r="P181" s="306"/>
      <c r="Q181" s="306"/>
      <c r="R181" s="306"/>
      <c r="S181" s="306"/>
      <c r="T181" s="307"/>
      <c r="U181" s="16"/>
      <c r="V181" s="16"/>
      <c r="W181" s="16"/>
      <c r="X181" s="16"/>
      <c r="Y181" s="16"/>
      <c r="Z181" s="16"/>
      <c r="AA181" s="16"/>
      <c r="AB181" s="16"/>
      <c r="AC181" s="16"/>
      <c r="AD181" s="16"/>
      <c r="AE181" s="16"/>
      <c r="AT181" s="308" t="s">
        <v>897</v>
      </c>
      <c r="AU181" s="308" t="s">
        <v>83</v>
      </c>
      <c r="AV181" s="16" t="s">
        <v>81</v>
      </c>
      <c r="AW181" s="16" t="s">
        <v>30</v>
      </c>
      <c r="AX181" s="16" t="s">
        <v>73</v>
      </c>
      <c r="AY181" s="308" t="s">
        <v>152</v>
      </c>
    </row>
    <row r="182" s="16" customFormat="1">
      <c r="A182" s="16"/>
      <c r="B182" s="299"/>
      <c r="C182" s="300"/>
      <c r="D182" s="235" t="s">
        <v>897</v>
      </c>
      <c r="E182" s="301" t="s">
        <v>1</v>
      </c>
      <c r="F182" s="302" t="s">
        <v>2013</v>
      </c>
      <c r="G182" s="300"/>
      <c r="H182" s="301" t="s">
        <v>1</v>
      </c>
      <c r="I182" s="303"/>
      <c r="J182" s="300"/>
      <c r="K182" s="300"/>
      <c r="L182" s="304"/>
      <c r="M182" s="305"/>
      <c r="N182" s="306"/>
      <c r="O182" s="306"/>
      <c r="P182" s="306"/>
      <c r="Q182" s="306"/>
      <c r="R182" s="306"/>
      <c r="S182" s="306"/>
      <c r="T182" s="307"/>
      <c r="U182" s="16"/>
      <c r="V182" s="16"/>
      <c r="W182" s="16"/>
      <c r="X182" s="16"/>
      <c r="Y182" s="16"/>
      <c r="Z182" s="16"/>
      <c r="AA182" s="16"/>
      <c r="AB182" s="16"/>
      <c r="AC182" s="16"/>
      <c r="AD182" s="16"/>
      <c r="AE182" s="16"/>
      <c r="AT182" s="308" t="s">
        <v>897</v>
      </c>
      <c r="AU182" s="308" t="s">
        <v>83</v>
      </c>
      <c r="AV182" s="16" t="s">
        <v>81</v>
      </c>
      <c r="AW182" s="16" t="s">
        <v>30</v>
      </c>
      <c r="AX182" s="16" t="s">
        <v>73</v>
      </c>
      <c r="AY182" s="308" t="s">
        <v>152</v>
      </c>
    </row>
    <row r="183" s="16" customFormat="1">
      <c r="A183" s="16"/>
      <c r="B183" s="299"/>
      <c r="C183" s="300"/>
      <c r="D183" s="235" t="s">
        <v>897</v>
      </c>
      <c r="E183" s="301" t="s">
        <v>1</v>
      </c>
      <c r="F183" s="302" t="s">
        <v>2014</v>
      </c>
      <c r="G183" s="300"/>
      <c r="H183" s="301" t="s">
        <v>1</v>
      </c>
      <c r="I183" s="303"/>
      <c r="J183" s="300"/>
      <c r="K183" s="300"/>
      <c r="L183" s="304"/>
      <c r="M183" s="305"/>
      <c r="N183" s="306"/>
      <c r="O183" s="306"/>
      <c r="P183" s="306"/>
      <c r="Q183" s="306"/>
      <c r="R183" s="306"/>
      <c r="S183" s="306"/>
      <c r="T183" s="307"/>
      <c r="U183" s="16"/>
      <c r="V183" s="16"/>
      <c r="W183" s="16"/>
      <c r="X183" s="16"/>
      <c r="Y183" s="16"/>
      <c r="Z183" s="16"/>
      <c r="AA183" s="16"/>
      <c r="AB183" s="16"/>
      <c r="AC183" s="16"/>
      <c r="AD183" s="16"/>
      <c r="AE183" s="16"/>
      <c r="AT183" s="308" t="s">
        <v>897</v>
      </c>
      <c r="AU183" s="308" t="s">
        <v>83</v>
      </c>
      <c r="AV183" s="16" t="s">
        <v>81</v>
      </c>
      <c r="AW183" s="16" t="s">
        <v>30</v>
      </c>
      <c r="AX183" s="16" t="s">
        <v>73</v>
      </c>
      <c r="AY183" s="308" t="s">
        <v>152</v>
      </c>
    </row>
    <row r="184" s="14" customFormat="1">
      <c r="A184" s="14"/>
      <c r="B184" s="276"/>
      <c r="C184" s="277"/>
      <c r="D184" s="235" t="s">
        <v>897</v>
      </c>
      <c r="E184" s="278" t="s">
        <v>1</v>
      </c>
      <c r="F184" s="279" t="s">
        <v>81</v>
      </c>
      <c r="G184" s="277"/>
      <c r="H184" s="280">
        <v>1</v>
      </c>
      <c r="I184" s="281"/>
      <c r="J184" s="277"/>
      <c r="K184" s="277"/>
      <c r="L184" s="282"/>
      <c r="M184" s="283"/>
      <c r="N184" s="284"/>
      <c r="O184" s="284"/>
      <c r="P184" s="284"/>
      <c r="Q184" s="284"/>
      <c r="R184" s="284"/>
      <c r="S184" s="284"/>
      <c r="T184" s="285"/>
      <c r="U184" s="14"/>
      <c r="V184" s="14"/>
      <c r="W184" s="14"/>
      <c r="X184" s="14"/>
      <c r="Y184" s="14"/>
      <c r="Z184" s="14"/>
      <c r="AA184" s="14"/>
      <c r="AB184" s="14"/>
      <c r="AC184" s="14"/>
      <c r="AD184" s="14"/>
      <c r="AE184" s="14"/>
      <c r="AT184" s="286" t="s">
        <v>897</v>
      </c>
      <c r="AU184" s="286" t="s">
        <v>83</v>
      </c>
      <c r="AV184" s="14" t="s">
        <v>83</v>
      </c>
      <c r="AW184" s="14" t="s">
        <v>30</v>
      </c>
      <c r="AX184" s="14" t="s">
        <v>73</v>
      </c>
      <c r="AY184" s="286" t="s">
        <v>152</v>
      </c>
    </row>
    <row r="185" s="15" customFormat="1">
      <c r="A185" s="15"/>
      <c r="B185" s="287"/>
      <c r="C185" s="288"/>
      <c r="D185" s="235" t="s">
        <v>897</v>
      </c>
      <c r="E185" s="289" t="s">
        <v>1</v>
      </c>
      <c r="F185" s="290" t="s">
        <v>899</v>
      </c>
      <c r="G185" s="288"/>
      <c r="H185" s="291">
        <v>1</v>
      </c>
      <c r="I185" s="292"/>
      <c r="J185" s="288"/>
      <c r="K185" s="288"/>
      <c r="L185" s="293"/>
      <c r="M185" s="309"/>
      <c r="N185" s="310"/>
      <c r="O185" s="310"/>
      <c r="P185" s="310"/>
      <c r="Q185" s="310"/>
      <c r="R185" s="310"/>
      <c r="S185" s="310"/>
      <c r="T185" s="311"/>
      <c r="U185" s="15"/>
      <c r="V185" s="15"/>
      <c r="W185" s="15"/>
      <c r="X185" s="15"/>
      <c r="Y185" s="15"/>
      <c r="Z185" s="15"/>
      <c r="AA185" s="15"/>
      <c r="AB185" s="15"/>
      <c r="AC185" s="15"/>
      <c r="AD185" s="15"/>
      <c r="AE185" s="15"/>
      <c r="AT185" s="297" t="s">
        <v>897</v>
      </c>
      <c r="AU185" s="297" t="s">
        <v>83</v>
      </c>
      <c r="AV185" s="15" t="s">
        <v>169</v>
      </c>
      <c r="AW185" s="15" t="s">
        <v>30</v>
      </c>
      <c r="AX185" s="15" t="s">
        <v>81</v>
      </c>
      <c r="AY185" s="297" t="s">
        <v>152</v>
      </c>
    </row>
    <row r="186" s="2" customFormat="1" ht="6.96" customHeight="1">
      <c r="A186" s="39"/>
      <c r="B186" s="67"/>
      <c r="C186" s="68"/>
      <c r="D186" s="68"/>
      <c r="E186" s="68"/>
      <c r="F186" s="68"/>
      <c r="G186" s="68"/>
      <c r="H186" s="68"/>
      <c r="I186" s="68"/>
      <c r="J186" s="68"/>
      <c r="K186" s="68"/>
      <c r="L186" s="45"/>
      <c r="M186" s="39"/>
      <c r="O186" s="39"/>
      <c r="P186" s="39"/>
      <c r="Q186" s="39"/>
      <c r="R186" s="39"/>
      <c r="S186" s="39"/>
      <c r="T186" s="39"/>
      <c r="U186" s="39"/>
      <c r="V186" s="39"/>
      <c r="W186" s="39"/>
      <c r="X186" s="39"/>
      <c r="Y186" s="39"/>
      <c r="Z186" s="39"/>
      <c r="AA186" s="39"/>
      <c r="AB186" s="39"/>
      <c r="AC186" s="39"/>
      <c r="AD186" s="39"/>
      <c r="AE186" s="39"/>
    </row>
  </sheetData>
  <sheetProtection sheet="1" autoFilter="0" formatColumns="0" formatRows="0" objects="1" scenarios="1" spinCount="100000" saltValue="xvElSSqYUmjipwaCHO51OeX5p2BByvHfvY8QREsL4BB6vgMydvwX3NriPctNxFGz4jhIv6ro+BPiRdKdxVDlnQ==" hashValue="9cu5nF+n7+LhDYqei2/HBn5HnEirPXC1ecGTFub39L6ps6APt/LFi7pAVwgKXBelkN6M9+SG6vpe89hg8FysUg==" algorithmName="SHA-512" password="CC35"/>
  <autoFilter ref="C118:K18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2015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ROUND((SUM(BE121:BE158)),  2)</f>
        <v>0</v>
      </c>
      <c r="G33" s="39"/>
      <c r="H33" s="39"/>
      <c r="I33" s="165">
        <v>0.20999999999999999</v>
      </c>
      <c r="J33" s="164">
        <f>ROUND(((SUM(BE121:BE158))*I33),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ROUND((SUM(BF121:BF158)),  2)</f>
        <v>0</v>
      </c>
      <c r="G34" s="39"/>
      <c r="H34" s="39"/>
      <c r="I34" s="165">
        <v>0.14999999999999999</v>
      </c>
      <c r="J34" s="164">
        <f>ROUND(((SUM(BF121:BF158))*I34),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ROUND((SUM(BG121:BG158)),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ROUND((SUM(BH121:BH158)),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ROUND((SUM(BI121:BI158)),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SO08 - Oplocení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J122</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J123</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1246</v>
      </c>
      <c r="E99" s="257"/>
      <c r="F99" s="257"/>
      <c r="G99" s="257"/>
      <c r="H99" s="257"/>
      <c r="I99" s="257"/>
      <c r="J99" s="258">
        <f>J138</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873</v>
      </c>
      <c r="E100" s="257"/>
      <c r="F100" s="257"/>
      <c r="G100" s="257"/>
      <c r="H100" s="257"/>
      <c r="I100" s="257"/>
      <c r="J100" s="258">
        <f>J143</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878</v>
      </c>
      <c r="E101" s="257"/>
      <c r="F101" s="257"/>
      <c r="G101" s="257"/>
      <c r="H101" s="257"/>
      <c r="I101" s="257"/>
      <c r="J101" s="258">
        <f>J156</f>
        <v>0</v>
      </c>
      <c r="K101" s="134"/>
      <c r="L101" s="259"/>
      <c r="S101" s="12"/>
      <c r="T101" s="12"/>
      <c r="U101" s="12"/>
      <c r="V101" s="12"/>
      <c r="W101" s="12"/>
      <c r="X101" s="12"/>
      <c r="Y101" s="12"/>
      <c r="Z101" s="12"/>
      <c r="AA101" s="12"/>
      <c r="AB101" s="12"/>
      <c r="AC101" s="12"/>
      <c r="AD101" s="12"/>
      <c r="AE101" s="12"/>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137</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6.25" customHeight="1">
      <c r="A111" s="39"/>
      <c r="B111" s="40"/>
      <c r="C111" s="41"/>
      <c r="D111" s="41"/>
      <c r="E111" s="184" t="str">
        <f>E7</f>
        <v>Zvýšení kvaity psychiatrické péče- rekonstrukce pavilonu psychiatrie, KZ MN UL</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SO08 - Oplocení</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 xml:space="preserve"> </v>
      </c>
      <c r="G115" s="41"/>
      <c r="H115" s="41"/>
      <c r="I115" s="33" t="s">
        <v>22</v>
      </c>
      <c r="J115" s="80" t="str">
        <f>IF(J12="","",J12)</f>
        <v>3. 5. 2021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 xml:space="preserve"> </v>
      </c>
      <c r="G117" s="41"/>
      <c r="H117" s="41"/>
      <c r="I117" s="33" t="s">
        <v>29</v>
      </c>
      <c r="J117" s="37" t="str">
        <f>E21</f>
        <v xml:space="preserve"> </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27</v>
      </c>
      <c r="D118" s="41"/>
      <c r="E118" s="41"/>
      <c r="F118" s="28" t="str">
        <f>IF(E18="","",E18)</f>
        <v>Vyplň údaj</v>
      </c>
      <c r="G118" s="41"/>
      <c r="H118" s="41"/>
      <c r="I118" s="33" t="s">
        <v>31</v>
      </c>
      <c r="J118" s="37" t="str">
        <f>E24</f>
        <v xml:space="preserve"> </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0" customFormat="1" ht="29.28" customHeight="1">
      <c r="A120" s="195"/>
      <c r="B120" s="196"/>
      <c r="C120" s="197" t="s">
        <v>138</v>
      </c>
      <c r="D120" s="198" t="s">
        <v>58</v>
      </c>
      <c r="E120" s="198" t="s">
        <v>54</v>
      </c>
      <c r="F120" s="198" t="s">
        <v>55</v>
      </c>
      <c r="G120" s="198" t="s">
        <v>139</v>
      </c>
      <c r="H120" s="198" t="s">
        <v>140</v>
      </c>
      <c r="I120" s="198" t="s">
        <v>141</v>
      </c>
      <c r="J120" s="199" t="s">
        <v>129</v>
      </c>
      <c r="K120" s="200" t="s">
        <v>142</v>
      </c>
      <c r="L120" s="201"/>
      <c r="M120" s="101" t="s">
        <v>1</v>
      </c>
      <c r="N120" s="102" t="s">
        <v>37</v>
      </c>
      <c r="O120" s="102" t="s">
        <v>143</v>
      </c>
      <c r="P120" s="102" t="s">
        <v>144</v>
      </c>
      <c r="Q120" s="102" t="s">
        <v>145</v>
      </c>
      <c r="R120" s="102" t="s">
        <v>146</v>
      </c>
      <c r="S120" s="102" t="s">
        <v>147</v>
      </c>
      <c r="T120" s="103" t="s">
        <v>148</v>
      </c>
      <c r="U120" s="195"/>
      <c r="V120" s="195"/>
      <c r="W120" s="195"/>
      <c r="X120" s="195"/>
      <c r="Y120" s="195"/>
      <c r="Z120" s="195"/>
      <c r="AA120" s="195"/>
      <c r="AB120" s="195"/>
      <c r="AC120" s="195"/>
      <c r="AD120" s="195"/>
      <c r="AE120" s="195"/>
    </row>
    <row r="121" s="2" customFormat="1" ht="22.8" customHeight="1">
      <c r="A121" s="39"/>
      <c r="B121" s="40"/>
      <c r="C121" s="108" t="s">
        <v>149</v>
      </c>
      <c r="D121" s="41"/>
      <c r="E121" s="41"/>
      <c r="F121" s="41"/>
      <c r="G121" s="41"/>
      <c r="H121" s="41"/>
      <c r="I121" s="41"/>
      <c r="J121" s="202">
        <f>BK121</f>
        <v>0</v>
      </c>
      <c r="K121" s="41"/>
      <c r="L121" s="45"/>
      <c r="M121" s="104"/>
      <c r="N121" s="203"/>
      <c r="O121" s="105"/>
      <c r="P121" s="204">
        <f>P122</f>
        <v>0</v>
      </c>
      <c r="Q121" s="105"/>
      <c r="R121" s="204">
        <f>R122</f>
        <v>0</v>
      </c>
      <c r="S121" s="105"/>
      <c r="T121" s="205">
        <f>T122</f>
        <v>0</v>
      </c>
      <c r="U121" s="39"/>
      <c r="V121" s="39"/>
      <c r="W121" s="39"/>
      <c r="X121" s="39"/>
      <c r="Y121" s="39"/>
      <c r="Z121" s="39"/>
      <c r="AA121" s="39"/>
      <c r="AB121" s="39"/>
      <c r="AC121" s="39"/>
      <c r="AD121" s="39"/>
      <c r="AE121" s="39"/>
      <c r="AT121" s="18" t="s">
        <v>72</v>
      </c>
      <c r="AU121" s="18" t="s">
        <v>131</v>
      </c>
      <c r="BK121" s="206">
        <f>BK122</f>
        <v>0</v>
      </c>
    </row>
    <row r="122" s="11" customFormat="1" ht="25.92" customHeight="1">
      <c r="A122" s="11"/>
      <c r="B122" s="207"/>
      <c r="C122" s="208"/>
      <c r="D122" s="209" t="s">
        <v>72</v>
      </c>
      <c r="E122" s="210" t="s">
        <v>890</v>
      </c>
      <c r="F122" s="210" t="s">
        <v>891</v>
      </c>
      <c r="G122" s="208"/>
      <c r="H122" s="208"/>
      <c r="I122" s="211"/>
      <c r="J122" s="212">
        <f>BK122</f>
        <v>0</v>
      </c>
      <c r="K122" s="208"/>
      <c r="L122" s="213"/>
      <c r="M122" s="214"/>
      <c r="N122" s="215"/>
      <c r="O122" s="215"/>
      <c r="P122" s="216">
        <f>P123+P138+P143+P156</f>
        <v>0</v>
      </c>
      <c r="Q122" s="215"/>
      <c r="R122" s="216">
        <f>R123+R138+R143+R156</f>
        <v>0</v>
      </c>
      <c r="S122" s="215"/>
      <c r="T122" s="217">
        <f>T123+T138+T143+T156</f>
        <v>0</v>
      </c>
      <c r="U122" s="11"/>
      <c r="V122" s="11"/>
      <c r="W122" s="11"/>
      <c r="X122" s="11"/>
      <c r="Y122" s="11"/>
      <c r="Z122" s="11"/>
      <c r="AA122" s="11"/>
      <c r="AB122" s="11"/>
      <c r="AC122" s="11"/>
      <c r="AD122" s="11"/>
      <c r="AE122" s="11"/>
      <c r="AR122" s="218" t="s">
        <v>81</v>
      </c>
      <c r="AT122" s="219" t="s">
        <v>72</v>
      </c>
      <c r="AU122" s="219" t="s">
        <v>73</v>
      </c>
      <c r="AY122" s="218" t="s">
        <v>152</v>
      </c>
      <c r="BK122" s="220">
        <f>BK123+BK138+BK143+BK156</f>
        <v>0</v>
      </c>
    </row>
    <row r="123" s="11" customFormat="1" ht="22.8" customHeight="1">
      <c r="A123" s="11"/>
      <c r="B123" s="207"/>
      <c r="C123" s="208"/>
      <c r="D123" s="209" t="s">
        <v>72</v>
      </c>
      <c r="E123" s="260" t="s">
        <v>81</v>
      </c>
      <c r="F123" s="260" t="s">
        <v>1173</v>
      </c>
      <c r="G123" s="208"/>
      <c r="H123" s="208"/>
      <c r="I123" s="211"/>
      <c r="J123" s="261">
        <f>BK123</f>
        <v>0</v>
      </c>
      <c r="K123" s="208"/>
      <c r="L123" s="213"/>
      <c r="M123" s="214"/>
      <c r="N123" s="215"/>
      <c r="O123" s="215"/>
      <c r="P123" s="216">
        <f>SUM(P124:P137)</f>
        <v>0</v>
      </c>
      <c r="Q123" s="215"/>
      <c r="R123" s="216">
        <f>SUM(R124:R137)</f>
        <v>0</v>
      </c>
      <c r="S123" s="215"/>
      <c r="T123" s="217">
        <f>SUM(T124:T137)</f>
        <v>0</v>
      </c>
      <c r="U123" s="11"/>
      <c r="V123" s="11"/>
      <c r="W123" s="11"/>
      <c r="X123" s="11"/>
      <c r="Y123" s="11"/>
      <c r="Z123" s="11"/>
      <c r="AA123" s="11"/>
      <c r="AB123" s="11"/>
      <c r="AC123" s="11"/>
      <c r="AD123" s="11"/>
      <c r="AE123" s="11"/>
      <c r="AR123" s="218" t="s">
        <v>81</v>
      </c>
      <c r="AT123" s="219" t="s">
        <v>72</v>
      </c>
      <c r="AU123" s="219" t="s">
        <v>81</v>
      </c>
      <c r="AY123" s="218" t="s">
        <v>152</v>
      </c>
      <c r="BK123" s="220">
        <f>SUM(BK124:BK137)</f>
        <v>0</v>
      </c>
    </row>
    <row r="124" s="2" customFormat="1" ht="21.75" customHeight="1">
      <c r="A124" s="39"/>
      <c r="B124" s="40"/>
      <c r="C124" s="221" t="s">
        <v>81</v>
      </c>
      <c r="D124" s="221" t="s">
        <v>153</v>
      </c>
      <c r="E124" s="222" t="s">
        <v>1251</v>
      </c>
      <c r="F124" s="223" t="s">
        <v>1252</v>
      </c>
      <c r="G124" s="224" t="s">
        <v>700</v>
      </c>
      <c r="H124" s="225">
        <v>4.069</v>
      </c>
      <c r="I124" s="226"/>
      <c r="J124" s="227">
        <f>ROUND(I124*H124,2)</f>
        <v>0</v>
      </c>
      <c r="K124" s="228"/>
      <c r="L124" s="45"/>
      <c r="M124" s="229" t="s">
        <v>1</v>
      </c>
      <c r="N124" s="230" t="s">
        <v>38</v>
      </c>
      <c r="O124" s="92"/>
      <c r="P124" s="231">
        <f>O124*H124</f>
        <v>0</v>
      </c>
      <c r="Q124" s="231">
        <v>0</v>
      </c>
      <c r="R124" s="231">
        <f>Q124*H124</f>
        <v>0</v>
      </c>
      <c r="S124" s="231">
        <v>0</v>
      </c>
      <c r="T124" s="232">
        <f>S124*H124</f>
        <v>0</v>
      </c>
      <c r="U124" s="39"/>
      <c r="V124" s="39"/>
      <c r="W124" s="39"/>
      <c r="X124" s="39"/>
      <c r="Y124" s="39"/>
      <c r="Z124" s="39"/>
      <c r="AA124" s="39"/>
      <c r="AB124" s="39"/>
      <c r="AC124" s="39"/>
      <c r="AD124" s="39"/>
      <c r="AE124" s="39"/>
      <c r="AR124" s="233" t="s">
        <v>169</v>
      </c>
      <c r="AT124" s="233" t="s">
        <v>153</v>
      </c>
      <c r="AU124" s="233" t="s">
        <v>83</v>
      </c>
      <c r="AY124" s="18" t="s">
        <v>152</v>
      </c>
      <c r="BE124" s="234">
        <f>IF(N124="základní",J124,0)</f>
        <v>0</v>
      </c>
      <c r="BF124" s="234">
        <f>IF(N124="snížená",J124,0)</f>
        <v>0</v>
      </c>
      <c r="BG124" s="234">
        <f>IF(N124="zákl. přenesená",J124,0)</f>
        <v>0</v>
      </c>
      <c r="BH124" s="234">
        <f>IF(N124="sníž. přenesená",J124,0)</f>
        <v>0</v>
      </c>
      <c r="BI124" s="234">
        <f>IF(N124="nulová",J124,0)</f>
        <v>0</v>
      </c>
      <c r="BJ124" s="18" t="s">
        <v>81</v>
      </c>
      <c r="BK124" s="234">
        <f>ROUND(I124*H124,2)</f>
        <v>0</v>
      </c>
      <c r="BL124" s="18" t="s">
        <v>169</v>
      </c>
      <c r="BM124" s="233" t="s">
        <v>2016</v>
      </c>
    </row>
    <row r="125" s="2" customFormat="1">
      <c r="A125" s="39"/>
      <c r="B125" s="40"/>
      <c r="C125" s="41"/>
      <c r="D125" s="235" t="s">
        <v>159</v>
      </c>
      <c r="E125" s="41"/>
      <c r="F125" s="236" t="s">
        <v>1254</v>
      </c>
      <c r="G125" s="41"/>
      <c r="H125" s="41"/>
      <c r="I125" s="237"/>
      <c r="J125" s="41"/>
      <c r="K125" s="41"/>
      <c r="L125" s="45"/>
      <c r="M125" s="238"/>
      <c r="N125" s="239"/>
      <c r="O125" s="92"/>
      <c r="P125" s="92"/>
      <c r="Q125" s="92"/>
      <c r="R125" s="92"/>
      <c r="S125" s="92"/>
      <c r="T125" s="93"/>
      <c r="U125" s="39"/>
      <c r="V125" s="39"/>
      <c r="W125" s="39"/>
      <c r="X125" s="39"/>
      <c r="Y125" s="39"/>
      <c r="Z125" s="39"/>
      <c r="AA125" s="39"/>
      <c r="AB125" s="39"/>
      <c r="AC125" s="39"/>
      <c r="AD125" s="39"/>
      <c r="AE125" s="39"/>
      <c r="AT125" s="18" t="s">
        <v>159</v>
      </c>
      <c r="AU125" s="18" t="s">
        <v>83</v>
      </c>
    </row>
    <row r="126" s="14" customFormat="1">
      <c r="A126" s="14"/>
      <c r="B126" s="276"/>
      <c r="C126" s="277"/>
      <c r="D126" s="235" t="s">
        <v>897</v>
      </c>
      <c r="E126" s="278" t="s">
        <v>1</v>
      </c>
      <c r="F126" s="279" t="s">
        <v>2017</v>
      </c>
      <c r="G126" s="277"/>
      <c r="H126" s="280">
        <v>4.069</v>
      </c>
      <c r="I126" s="281"/>
      <c r="J126" s="277"/>
      <c r="K126" s="277"/>
      <c r="L126" s="282"/>
      <c r="M126" s="283"/>
      <c r="N126" s="284"/>
      <c r="O126" s="284"/>
      <c r="P126" s="284"/>
      <c r="Q126" s="284"/>
      <c r="R126" s="284"/>
      <c r="S126" s="284"/>
      <c r="T126" s="285"/>
      <c r="U126" s="14"/>
      <c r="V126" s="14"/>
      <c r="W126" s="14"/>
      <c r="X126" s="14"/>
      <c r="Y126" s="14"/>
      <c r="Z126" s="14"/>
      <c r="AA126" s="14"/>
      <c r="AB126" s="14"/>
      <c r="AC126" s="14"/>
      <c r="AD126" s="14"/>
      <c r="AE126" s="14"/>
      <c r="AT126" s="286" t="s">
        <v>897</v>
      </c>
      <c r="AU126" s="286" t="s">
        <v>83</v>
      </c>
      <c r="AV126" s="14" t="s">
        <v>83</v>
      </c>
      <c r="AW126" s="14" t="s">
        <v>30</v>
      </c>
      <c r="AX126" s="14" t="s">
        <v>73</v>
      </c>
      <c r="AY126" s="286" t="s">
        <v>152</v>
      </c>
    </row>
    <row r="127" s="15" customFormat="1">
      <c r="A127" s="15"/>
      <c r="B127" s="287"/>
      <c r="C127" s="288"/>
      <c r="D127" s="235" t="s">
        <v>897</v>
      </c>
      <c r="E127" s="289" t="s">
        <v>1</v>
      </c>
      <c r="F127" s="290" t="s">
        <v>899</v>
      </c>
      <c r="G127" s="288"/>
      <c r="H127" s="291">
        <v>4.069</v>
      </c>
      <c r="I127" s="292"/>
      <c r="J127" s="288"/>
      <c r="K127" s="288"/>
      <c r="L127" s="293"/>
      <c r="M127" s="294"/>
      <c r="N127" s="295"/>
      <c r="O127" s="295"/>
      <c r="P127" s="295"/>
      <c r="Q127" s="295"/>
      <c r="R127" s="295"/>
      <c r="S127" s="295"/>
      <c r="T127" s="296"/>
      <c r="U127" s="15"/>
      <c r="V127" s="15"/>
      <c r="W127" s="15"/>
      <c r="X127" s="15"/>
      <c r="Y127" s="15"/>
      <c r="Z127" s="15"/>
      <c r="AA127" s="15"/>
      <c r="AB127" s="15"/>
      <c r="AC127" s="15"/>
      <c r="AD127" s="15"/>
      <c r="AE127" s="15"/>
      <c r="AT127" s="297" t="s">
        <v>897</v>
      </c>
      <c r="AU127" s="297" t="s">
        <v>83</v>
      </c>
      <c r="AV127" s="15" t="s">
        <v>169</v>
      </c>
      <c r="AW127" s="15" t="s">
        <v>30</v>
      </c>
      <c r="AX127" s="15" t="s">
        <v>81</v>
      </c>
      <c r="AY127" s="297" t="s">
        <v>152</v>
      </c>
    </row>
    <row r="128" s="2" customFormat="1" ht="21.75" customHeight="1">
      <c r="A128" s="39"/>
      <c r="B128" s="40"/>
      <c r="C128" s="221" t="s">
        <v>83</v>
      </c>
      <c r="D128" s="221" t="s">
        <v>153</v>
      </c>
      <c r="E128" s="222" t="s">
        <v>1259</v>
      </c>
      <c r="F128" s="223" t="s">
        <v>1260</v>
      </c>
      <c r="G128" s="224" t="s">
        <v>700</v>
      </c>
      <c r="H128" s="225">
        <v>4.069</v>
      </c>
      <c r="I128" s="226"/>
      <c r="J128" s="227">
        <f>ROUND(I128*H128,2)</f>
        <v>0</v>
      </c>
      <c r="K128" s="228"/>
      <c r="L128" s="45"/>
      <c r="M128" s="229" t="s">
        <v>1</v>
      </c>
      <c r="N128" s="230" t="s">
        <v>38</v>
      </c>
      <c r="O128" s="92"/>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169</v>
      </c>
      <c r="AT128" s="233" t="s">
        <v>153</v>
      </c>
      <c r="AU128" s="233" t="s">
        <v>83</v>
      </c>
      <c r="AY128" s="18" t="s">
        <v>152</v>
      </c>
      <c r="BE128" s="234">
        <f>IF(N128="základní",J128,0)</f>
        <v>0</v>
      </c>
      <c r="BF128" s="234">
        <f>IF(N128="snížená",J128,0)</f>
        <v>0</v>
      </c>
      <c r="BG128" s="234">
        <f>IF(N128="zákl. přenesená",J128,0)</f>
        <v>0</v>
      </c>
      <c r="BH128" s="234">
        <f>IF(N128="sníž. přenesená",J128,0)</f>
        <v>0</v>
      </c>
      <c r="BI128" s="234">
        <f>IF(N128="nulová",J128,0)</f>
        <v>0</v>
      </c>
      <c r="BJ128" s="18" t="s">
        <v>81</v>
      </c>
      <c r="BK128" s="234">
        <f>ROUND(I128*H128,2)</f>
        <v>0</v>
      </c>
      <c r="BL128" s="18" t="s">
        <v>169</v>
      </c>
      <c r="BM128" s="233" t="s">
        <v>2018</v>
      </c>
    </row>
    <row r="129" s="2" customFormat="1">
      <c r="A129" s="39"/>
      <c r="B129" s="40"/>
      <c r="C129" s="41"/>
      <c r="D129" s="235" t="s">
        <v>159</v>
      </c>
      <c r="E129" s="41"/>
      <c r="F129" s="236" t="s">
        <v>1262</v>
      </c>
      <c r="G129" s="41"/>
      <c r="H129" s="41"/>
      <c r="I129" s="237"/>
      <c r="J129" s="41"/>
      <c r="K129" s="41"/>
      <c r="L129" s="45"/>
      <c r="M129" s="238"/>
      <c r="N129" s="239"/>
      <c r="O129" s="92"/>
      <c r="P129" s="92"/>
      <c r="Q129" s="92"/>
      <c r="R129" s="92"/>
      <c r="S129" s="92"/>
      <c r="T129" s="93"/>
      <c r="U129" s="39"/>
      <c r="V129" s="39"/>
      <c r="W129" s="39"/>
      <c r="X129" s="39"/>
      <c r="Y129" s="39"/>
      <c r="Z129" s="39"/>
      <c r="AA129" s="39"/>
      <c r="AB129" s="39"/>
      <c r="AC129" s="39"/>
      <c r="AD129" s="39"/>
      <c r="AE129" s="39"/>
      <c r="AT129" s="18" t="s">
        <v>159</v>
      </c>
      <c r="AU129" s="18" t="s">
        <v>83</v>
      </c>
    </row>
    <row r="130" s="2" customFormat="1" ht="21.75" customHeight="1">
      <c r="A130" s="39"/>
      <c r="B130" s="40"/>
      <c r="C130" s="221" t="s">
        <v>165</v>
      </c>
      <c r="D130" s="221" t="s">
        <v>153</v>
      </c>
      <c r="E130" s="222" t="s">
        <v>1206</v>
      </c>
      <c r="F130" s="223" t="s">
        <v>1207</v>
      </c>
      <c r="G130" s="224" t="s">
        <v>700</v>
      </c>
      <c r="H130" s="225">
        <v>8.1379999999999999</v>
      </c>
      <c r="I130" s="226"/>
      <c r="J130" s="227">
        <f>ROUND(I130*H130,2)</f>
        <v>0</v>
      </c>
      <c r="K130" s="228"/>
      <c r="L130" s="45"/>
      <c r="M130" s="229" t="s">
        <v>1</v>
      </c>
      <c r="N130" s="230" t="s">
        <v>38</v>
      </c>
      <c r="O130" s="92"/>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169</v>
      </c>
      <c r="AT130" s="233" t="s">
        <v>153</v>
      </c>
      <c r="AU130" s="233" t="s">
        <v>83</v>
      </c>
      <c r="AY130" s="18" t="s">
        <v>152</v>
      </c>
      <c r="BE130" s="234">
        <f>IF(N130="základní",J130,0)</f>
        <v>0</v>
      </c>
      <c r="BF130" s="234">
        <f>IF(N130="snížená",J130,0)</f>
        <v>0</v>
      </c>
      <c r="BG130" s="234">
        <f>IF(N130="zákl. přenesená",J130,0)</f>
        <v>0</v>
      </c>
      <c r="BH130" s="234">
        <f>IF(N130="sníž. přenesená",J130,0)</f>
        <v>0</v>
      </c>
      <c r="BI130" s="234">
        <f>IF(N130="nulová",J130,0)</f>
        <v>0</v>
      </c>
      <c r="BJ130" s="18" t="s">
        <v>81</v>
      </c>
      <c r="BK130" s="234">
        <f>ROUND(I130*H130,2)</f>
        <v>0</v>
      </c>
      <c r="BL130" s="18" t="s">
        <v>169</v>
      </c>
      <c r="BM130" s="233" t="s">
        <v>2019</v>
      </c>
    </row>
    <row r="131" s="2" customFormat="1">
      <c r="A131" s="39"/>
      <c r="B131" s="40"/>
      <c r="C131" s="41"/>
      <c r="D131" s="235" t="s">
        <v>159</v>
      </c>
      <c r="E131" s="41"/>
      <c r="F131" s="236" t="s">
        <v>1209</v>
      </c>
      <c r="G131" s="41"/>
      <c r="H131" s="41"/>
      <c r="I131" s="237"/>
      <c r="J131" s="41"/>
      <c r="K131" s="41"/>
      <c r="L131" s="45"/>
      <c r="M131" s="238"/>
      <c r="N131" s="239"/>
      <c r="O131" s="92"/>
      <c r="P131" s="92"/>
      <c r="Q131" s="92"/>
      <c r="R131" s="92"/>
      <c r="S131" s="92"/>
      <c r="T131" s="93"/>
      <c r="U131" s="39"/>
      <c r="V131" s="39"/>
      <c r="W131" s="39"/>
      <c r="X131" s="39"/>
      <c r="Y131" s="39"/>
      <c r="Z131" s="39"/>
      <c r="AA131" s="39"/>
      <c r="AB131" s="39"/>
      <c r="AC131" s="39"/>
      <c r="AD131" s="39"/>
      <c r="AE131" s="39"/>
      <c r="AT131" s="18" t="s">
        <v>159</v>
      </c>
      <c r="AU131" s="18" t="s">
        <v>83</v>
      </c>
    </row>
    <row r="132" s="14" customFormat="1">
      <c r="A132" s="14"/>
      <c r="B132" s="276"/>
      <c r="C132" s="277"/>
      <c r="D132" s="235" t="s">
        <v>897</v>
      </c>
      <c r="E132" s="278" t="s">
        <v>1</v>
      </c>
      <c r="F132" s="279" t="s">
        <v>2020</v>
      </c>
      <c r="G132" s="277"/>
      <c r="H132" s="280">
        <v>8.1379999999999999</v>
      </c>
      <c r="I132" s="281"/>
      <c r="J132" s="277"/>
      <c r="K132" s="277"/>
      <c r="L132" s="282"/>
      <c r="M132" s="283"/>
      <c r="N132" s="284"/>
      <c r="O132" s="284"/>
      <c r="P132" s="284"/>
      <c r="Q132" s="284"/>
      <c r="R132" s="284"/>
      <c r="S132" s="284"/>
      <c r="T132" s="285"/>
      <c r="U132" s="14"/>
      <c r="V132" s="14"/>
      <c r="W132" s="14"/>
      <c r="X132" s="14"/>
      <c r="Y132" s="14"/>
      <c r="Z132" s="14"/>
      <c r="AA132" s="14"/>
      <c r="AB132" s="14"/>
      <c r="AC132" s="14"/>
      <c r="AD132" s="14"/>
      <c r="AE132" s="14"/>
      <c r="AT132" s="286" t="s">
        <v>897</v>
      </c>
      <c r="AU132" s="286" t="s">
        <v>83</v>
      </c>
      <c r="AV132" s="14" t="s">
        <v>83</v>
      </c>
      <c r="AW132" s="14" t="s">
        <v>30</v>
      </c>
      <c r="AX132" s="14" t="s">
        <v>73</v>
      </c>
      <c r="AY132" s="286" t="s">
        <v>152</v>
      </c>
    </row>
    <row r="133" s="15" customFormat="1">
      <c r="A133" s="15"/>
      <c r="B133" s="287"/>
      <c r="C133" s="288"/>
      <c r="D133" s="235" t="s">
        <v>897</v>
      </c>
      <c r="E133" s="289" t="s">
        <v>1</v>
      </c>
      <c r="F133" s="290" t="s">
        <v>899</v>
      </c>
      <c r="G133" s="288"/>
      <c r="H133" s="291">
        <v>8.1379999999999999</v>
      </c>
      <c r="I133" s="292"/>
      <c r="J133" s="288"/>
      <c r="K133" s="288"/>
      <c r="L133" s="293"/>
      <c r="M133" s="294"/>
      <c r="N133" s="295"/>
      <c r="O133" s="295"/>
      <c r="P133" s="295"/>
      <c r="Q133" s="295"/>
      <c r="R133" s="295"/>
      <c r="S133" s="295"/>
      <c r="T133" s="296"/>
      <c r="U133" s="15"/>
      <c r="V133" s="15"/>
      <c r="W133" s="15"/>
      <c r="X133" s="15"/>
      <c r="Y133" s="15"/>
      <c r="Z133" s="15"/>
      <c r="AA133" s="15"/>
      <c r="AB133" s="15"/>
      <c r="AC133" s="15"/>
      <c r="AD133" s="15"/>
      <c r="AE133" s="15"/>
      <c r="AT133" s="297" t="s">
        <v>897</v>
      </c>
      <c r="AU133" s="297" t="s">
        <v>83</v>
      </c>
      <c r="AV133" s="15" t="s">
        <v>169</v>
      </c>
      <c r="AW133" s="15" t="s">
        <v>30</v>
      </c>
      <c r="AX133" s="15" t="s">
        <v>81</v>
      </c>
      <c r="AY133" s="297" t="s">
        <v>152</v>
      </c>
    </row>
    <row r="134" s="2" customFormat="1" ht="21.75" customHeight="1">
      <c r="A134" s="39"/>
      <c r="B134" s="40"/>
      <c r="C134" s="221" t="s">
        <v>169</v>
      </c>
      <c r="D134" s="221" t="s">
        <v>153</v>
      </c>
      <c r="E134" s="222" t="s">
        <v>1218</v>
      </c>
      <c r="F134" s="223" t="s">
        <v>1219</v>
      </c>
      <c r="G134" s="224" t="s">
        <v>950</v>
      </c>
      <c r="H134" s="225">
        <v>14.648</v>
      </c>
      <c r="I134" s="226"/>
      <c r="J134" s="227">
        <f>ROUND(I134*H134,2)</f>
        <v>0</v>
      </c>
      <c r="K134" s="228"/>
      <c r="L134" s="45"/>
      <c r="M134" s="229" t="s">
        <v>1</v>
      </c>
      <c r="N134" s="230" t="s">
        <v>38</v>
      </c>
      <c r="O134" s="92"/>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169</v>
      </c>
      <c r="AT134" s="233" t="s">
        <v>153</v>
      </c>
      <c r="AU134" s="233" t="s">
        <v>83</v>
      </c>
      <c r="AY134" s="18" t="s">
        <v>152</v>
      </c>
      <c r="BE134" s="234">
        <f>IF(N134="základní",J134,0)</f>
        <v>0</v>
      </c>
      <c r="BF134" s="234">
        <f>IF(N134="snížená",J134,0)</f>
        <v>0</v>
      </c>
      <c r="BG134" s="234">
        <f>IF(N134="zákl. přenesená",J134,0)</f>
        <v>0</v>
      </c>
      <c r="BH134" s="234">
        <f>IF(N134="sníž. přenesená",J134,0)</f>
        <v>0</v>
      </c>
      <c r="BI134" s="234">
        <f>IF(N134="nulová",J134,0)</f>
        <v>0</v>
      </c>
      <c r="BJ134" s="18" t="s">
        <v>81</v>
      </c>
      <c r="BK134" s="234">
        <f>ROUND(I134*H134,2)</f>
        <v>0</v>
      </c>
      <c r="BL134" s="18" t="s">
        <v>169</v>
      </c>
      <c r="BM134" s="233" t="s">
        <v>2021</v>
      </c>
    </row>
    <row r="135" s="2" customFormat="1">
      <c r="A135" s="39"/>
      <c r="B135" s="40"/>
      <c r="C135" s="41"/>
      <c r="D135" s="235" t="s">
        <v>159</v>
      </c>
      <c r="E135" s="41"/>
      <c r="F135" s="236" t="s">
        <v>1221</v>
      </c>
      <c r="G135" s="41"/>
      <c r="H135" s="41"/>
      <c r="I135" s="237"/>
      <c r="J135" s="41"/>
      <c r="K135" s="41"/>
      <c r="L135" s="45"/>
      <c r="M135" s="238"/>
      <c r="N135" s="239"/>
      <c r="O135" s="92"/>
      <c r="P135" s="92"/>
      <c r="Q135" s="92"/>
      <c r="R135" s="92"/>
      <c r="S135" s="92"/>
      <c r="T135" s="93"/>
      <c r="U135" s="39"/>
      <c r="V135" s="39"/>
      <c r="W135" s="39"/>
      <c r="X135" s="39"/>
      <c r="Y135" s="39"/>
      <c r="Z135" s="39"/>
      <c r="AA135" s="39"/>
      <c r="AB135" s="39"/>
      <c r="AC135" s="39"/>
      <c r="AD135" s="39"/>
      <c r="AE135" s="39"/>
      <c r="AT135" s="18" t="s">
        <v>159</v>
      </c>
      <c r="AU135" s="18" t="s">
        <v>83</v>
      </c>
    </row>
    <row r="136" s="14" customFormat="1">
      <c r="A136" s="14"/>
      <c r="B136" s="276"/>
      <c r="C136" s="277"/>
      <c r="D136" s="235" t="s">
        <v>897</v>
      </c>
      <c r="E136" s="278" t="s">
        <v>1</v>
      </c>
      <c r="F136" s="279" t="s">
        <v>2022</v>
      </c>
      <c r="G136" s="277"/>
      <c r="H136" s="280">
        <v>14.648</v>
      </c>
      <c r="I136" s="281"/>
      <c r="J136" s="277"/>
      <c r="K136" s="277"/>
      <c r="L136" s="282"/>
      <c r="M136" s="283"/>
      <c r="N136" s="284"/>
      <c r="O136" s="284"/>
      <c r="P136" s="284"/>
      <c r="Q136" s="284"/>
      <c r="R136" s="284"/>
      <c r="S136" s="284"/>
      <c r="T136" s="285"/>
      <c r="U136" s="14"/>
      <c r="V136" s="14"/>
      <c r="W136" s="14"/>
      <c r="X136" s="14"/>
      <c r="Y136" s="14"/>
      <c r="Z136" s="14"/>
      <c r="AA136" s="14"/>
      <c r="AB136" s="14"/>
      <c r="AC136" s="14"/>
      <c r="AD136" s="14"/>
      <c r="AE136" s="14"/>
      <c r="AT136" s="286" t="s">
        <v>897</v>
      </c>
      <c r="AU136" s="286" t="s">
        <v>83</v>
      </c>
      <c r="AV136" s="14" t="s">
        <v>83</v>
      </c>
      <c r="AW136" s="14" t="s">
        <v>30</v>
      </c>
      <c r="AX136" s="14" t="s">
        <v>73</v>
      </c>
      <c r="AY136" s="286" t="s">
        <v>152</v>
      </c>
    </row>
    <row r="137" s="15" customFormat="1">
      <c r="A137" s="15"/>
      <c r="B137" s="287"/>
      <c r="C137" s="288"/>
      <c r="D137" s="235" t="s">
        <v>897</v>
      </c>
      <c r="E137" s="289" t="s">
        <v>1</v>
      </c>
      <c r="F137" s="290" t="s">
        <v>899</v>
      </c>
      <c r="G137" s="288"/>
      <c r="H137" s="291">
        <v>14.648</v>
      </c>
      <c r="I137" s="292"/>
      <c r="J137" s="288"/>
      <c r="K137" s="288"/>
      <c r="L137" s="293"/>
      <c r="M137" s="294"/>
      <c r="N137" s="295"/>
      <c r="O137" s="295"/>
      <c r="P137" s="295"/>
      <c r="Q137" s="295"/>
      <c r="R137" s="295"/>
      <c r="S137" s="295"/>
      <c r="T137" s="296"/>
      <c r="U137" s="15"/>
      <c r="V137" s="15"/>
      <c r="W137" s="15"/>
      <c r="X137" s="15"/>
      <c r="Y137" s="15"/>
      <c r="Z137" s="15"/>
      <c r="AA137" s="15"/>
      <c r="AB137" s="15"/>
      <c r="AC137" s="15"/>
      <c r="AD137" s="15"/>
      <c r="AE137" s="15"/>
      <c r="AT137" s="297" t="s">
        <v>897</v>
      </c>
      <c r="AU137" s="297" t="s">
        <v>83</v>
      </c>
      <c r="AV137" s="15" t="s">
        <v>169</v>
      </c>
      <c r="AW137" s="15" t="s">
        <v>30</v>
      </c>
      <c r="AX137" s="15" t="s">
        <v>81</v>
      </c>
      <c r="AY137" s="297" t="s">
        <v>152</v>
      </c>
    </row>
    <row r="138" s="11" customFormat="1" ht="22.8" customHeight="1">
      <c r="A138" s="11"/>
      <c r="B138" s="207"/>
      <c r="C138" s="208"/>
      <c r="D138" s="209" t="s">
        <v>72</v>
      </c>
      <c r="E138" s="260" t="s">
        <v>83</v>
      </c>
      <c r="F138" s="260" t="s">
        <v>1273</v>
      </c>
      <c r="G138" s="208"/>
      <c r="H138" s="208"/>
      <c r="I138" s="211"/>
      <c r="J138" s="261">
        <f>BK138</f>
        <v>0</v>
      </c>
      <c r="K138" s="208"/>
      <c r="L138" s="213"/>
      <c r="M138" s="214"/>
      <c r="N138" s="215"/>
      <c r="O138" s="215"/>
      <c r="P138" s="216">
        <f>SUM(P139:P142)</f>
        <v>0</v>
      </c>
      <c r="Q138" s="215"/>
      <c r="R138" s="216">
        <f>SUM(R139:R142)</f>
        <v>0</v>
      </c>
      <c r="S138" s="215"/>
      <c r="T138" s="217">
        <f>SUM(T139:T142)</f>
        <v>0</v>
      </c>
      <c r="U138" s="11"/>
      <c r="V138" s="11"/>
      <c r="W138" s="11"/>
      <c r="X138" s="11"/>
      <c r="Y138" s="11"/>
      <c r="Z138" s="11"/>
      <c r="AA138" s="11"/>
      <c r="AB138" s="11"/>
      <c r="AC138" s="11"/>
      <c r="AD138" s="11"/>
      <c r="AE138" s="11"/>
      <c r="AR138" s="218" t="s">
        <v>81</v>
      </c>
      <c r="AT138" s="219" t="s">
        <v>72</v>
      </c>
      <c r="AU138" s="219" t="s">
        <v>81</v>
      </c>
      <c r="AY138" s="218" t="s">
        <v>152</v>
      </c>
      <c r="BK138" s="220">
        <f>SUM(BK139:BK142)</f>
        <v>0</v>
      </c>
    </row>
    <row r="139" s="2" customFormat="1" ht="21.75" customHeight="1">
      <c r="A139" s="39"/>
      <c r="B139" s="40"/>
      <c r="C139" s="221" t="s">
        <v>173</v>
      </c>
      <c r="D139" s="221" t="s">
        <v>153</v>
      </c>
      <c r="E139" s="222" t="s">
        <v>1282</v>
      </c>
      <c r="F139" s="223" t="s">
        <v>1283</v>
      </c>
      <c r="G139" s="224" t="s">
        <v>700</v>
      </c>
      <c r="H139" s="225">
        <v>8.1389999999999993</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169</v>
      </c>
      <c r="AT139" s="233" t="s">
        <v>153</v>
      </c>
      <c r="AU139" s="233" t="s">
        <v>83</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169</v>
      </c>
      <c r="BM139" s="233" t="s">
        <v>2023</v>
      </c>
    </row>
    <row r="140" s="2" customFormat="1">
      <c r="A140" s="39"/>
      <c r="B140" s="40"/>
      <c r="C140" s="41"/>
      <c r="D140" s="235" t="s">
        <v>159</v>
      </c>
      <c r="E140" s="41"/>
      <c r="F140" s="236" t="s">
        <v>1285</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83</v>
      </c>
    </row>
    <row r="141" s="14" customFormat="1">
      <c r="A141" s="14"/>
      <c r="B141" s="276"/>
      <c r="C141" s="277"/>
      <c r="D141" s="235" t="s">
        <v>897</v>
      </c>
      <c r="E141" s="278" t="s">
        <v>1</v>
      </c>
      <c r="F141" s="279" t="s">
        <v>2024</v>
      </c>
      <c r="G141" s="277"/>
      <c r="H141" s="280">
        <v>8.1389999999999993</v>
      </c>
      <c r="I141" s="281"/>
      <c r="J141" s="277"/>
      <c r="K141" s="277"/>
      <c r="L141" s="282"/>
      <c r="M141" s="283"/>
      <c r="N141" s="284"/>
      <c r="O141" s="284"/>
      <c r="P141" s="284"/>
      <c r="Q141" s="284"/>
      <c r="R141" s="284"/>
      <c r="S141" s="284"/>
      <c r="T141" s="285"/>
      <c r="U141" s="14"/>
      <c r="V141" s="14"/>
      <c r="W141" s="14"/>
      <c r="X141" s="14"/>
      <c r="Y141" s="14"/>
      <c r="Z141" s="14"/>
      <c r="AA141" s="14"/>
      <c r="AB141" s="14"/>
      <c r="AC141" s="14"/>
      <c r="AD141" s="14"/>
      <c r="AE141" s="14"/>
      <c r="AT141" s="286" t="s">
        <v>897</v>
      </c>
      <c r="AU141" s="286" t="s">
        <v>83</v>
      </c>
      <c r="AV141" s="14" t="s">
        <v>83</v>
      </c>
      <c r="AW141" s="14" t="s">
        <v>30</v>
      </c>
      <c r="AX141" s="14" t="s">
        <v>73</v>
      </c>
      <c r="AY141" s="286" t="s">
        <v>152</v>
      </c>
    </row>
    <row r="142" s="15" customFormat="1">
      <c r="A142" s="15"/>
      <c r="B142" s="287"/>
      <c r="C142" s="288"/>
      <c r="D142" s="235" t="s">
        <v>897</v>
      </c>
      <c r="E142" s="289" t="s">
        <v>1</v>
      </c>
      <c r="F142" s="290" t="s">
        <v>899</v>
      </c>
      <c r="G142" s="288"/>
      <c r="H142" s="291">
        <v>8.1389999999999993</v>
      </c>
      <c r="I142" s="292"/>
      <c r="J142" s="288"/>
      <c r="K142" s="288"/>
      <c r="L142" s="293"/>
      <c r="M142" s="294"/>
      <c r="N142" s="295"/>
      <c r="O142" s="295"/>
      <c r="P142" s="295"/>
      <c r="Q142" s="295"/>
      <c r="R142" s="295"/>
      <c r="S142" s="295"/>
      <c r="T142" s="296"/>
      <c r="U142" s="15"/>
      <c r="V142" s="15"/>
      <c r="W142" s="15"/>
      <c r="X142" s="15"/>
      <c r="Y142" s="15"/>
      <c r="Z142" s="15"/>
      <c r="AA142" s="15"/>
      <c r="AB142" s="15"/>
      <c r="AC142" s="15"/>
      <c r="AD142" s="15"/>
      <c r="AE142" s="15"/>
      <c r="AT142" s="297" t="s">
        <v>897</v>
      </c>
      <c r="AU142" s="297" t="s">
        <v>83</v>
      </c>
      <c r="AV142" s="15" t="s">
        <v>169</v>
      </c>
      <c r="AW142" s="15" t="s">
        <v>30</v>
      </c>
      <c r="AX142" s="15" t="s">
        <v>81</v>
      </c>
      <c r="AY142" s="297" t="s">
        <v>152</v>
      </c>
    </row>
    <row r="143" s="11" customFormat="1" ht="22.8" customHeight="1">
      <c r="A143" s="11"/>
      <c r="B143" s="207"/>
      <c r="C143" s="208"/>
      <c r="D143" s="209" t="s">
        <v>72</v>
      </c>
      <c r="E143" s="260" t="s">
        <v>165</v>
      </c>
      <c r="F143" s="260" t="s">
        <v>892</v>
      </c>
      <c r="G143" s="208"/>
      <c r="H143" s="208"/>
      <c r="I143" s="211"/>
      <c r="J143" s="261">
        <f>BK143</f>
        <v>0</v>
      </c>
      <c r="K143" s="208"/>
      <c r="L143" s="213"/>
      <c r="M143" s="214"/>
      <c r="N143" s="215"/>
      <c r="O143" s="215"/>
      <c r="P143" s="216">
        <f>SUM(P144:P155)</f>
        <v>0</v>
      </c>
      <c r="Q143" s="215"/>
      <c r="R143" s="216">
        <f>SUM(R144:R155)</f>
        <v>0</v>
      </c>
      <c r="S143" s="215"/>
      <c r="T143" s="217">
        <f>SUM(T144:T155)</f>
        <v>0</v>
      </c>
      <c r="U143" s="11"/>
      <c r="V143" s="11"/>
      <c r="W143" s="11"/>
      <c r="X143" s="11"/>
      <c r="Y143" s="11"/>
      <c r="Z143" s="11"/>
      <c r="AA143" s="11"/>
      <c r="AB143" s="11"/>
      <c r="AC143" s="11"/>
      <c r="AD143" s="11"/>
      <c r="AE143" s="11"/>
      <c r="AR143" s="218" t="s">
        <v>81</v>
      </c>
      <c r="AT143" s="219" t="s">
        <v>72</v>
      </c>
      <c r="AU143" s="219" t="s">
        <v>81</v>
      </c>
      <c r="AY143" s="218" t="s">
        <v>152</v>
      </c>
      <c r="BK143" s="220">
        <f>SUM(BK144:BK155)</f>
        <v>0</v>
      </c>
    </row>
    <row r="144" s="2" customFormat="1" ht="21.75" customHeight="1">
      <c r="A144" s="39"/>
      <c r="B144" s="40"/>
      <c r="C144" s="221" t="s">
        <v>177</v>
      </c>
      <c r="D144" s="221" t="s">
        <v>153</v>
      </c>
      <c r="E144" s="222" t="s">
        <v>2025</v>
      </c>
      <c r="F144" s="223" t="s">
        <v>2026</v>
      </c>
      <c r="G144" s="224" t="s">
        <v>293</v>
      </c>
      <c r="H144" s="225">
        <v>64</v>
      </c>
      <c r="I144" s="226"/>
      <c r="J144" s="227">
        <f>ROUND(I144*H144,2)</f>
        <v>0</v>
      </c>
      <c r="K144" s="228"/>
      <c r="L144" s="45"/>
      <c r="M144" s="229" t="s">
        <v>1</v>
      </c>
      <c r="N144" s="23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169</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169</v>
      </c>
      <c r="BM144" s="233" t="s">
        <v>2027</v>
      </c>
    </row>
    <row r="145" s="2" customFormat="1">
      <c r="A145" s="39"/>
      <c r="B145" s="40"/>
      <c r="C145" s="41"/>
      <c r="D145" s="235" t="s">
        <v>159</v>
      </c>
      <c r="E145" s="41"/>
      <c r="F145" s="236" t="s">
        <v>2028</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2" customFormat="1" ht="21.75" customHeight="1">
      <c r="A146" s="39"/>
      <c r="B146" s="40"/>
      <c r="C146" s="240" t="s">
        <v>182</v>
      </c>
      <c r="D146" s="240" t="s">
        <v>200</v>
      </c>
      <c r="E146" s="241" t="s">
        <v>2029</v>
      </c>
      <c r="F146" s="242" t="s">
        <v>2030</v>
      </c>
      <c r="G146" s="243" t="s">
        <v>293</v>
      </c>
      <c r="H146" s="244">
        <v>64</v>
      </c>
      <c r="I146" s="245"/>
      <c r="J146" s="246">
        <f>ROUND(I146*H146,2)</f>
        <v>0</v>
      </c>
      <c r="K146" s="247"/>
      <c r="L146" s="248"/>
      <c r="M146" s="249" t="s">
        <v>1</v>
      </c>
      <c r="N146" s="250" t="s">
        <v>38</v>
      </c>
      <c r="O146" s="92"/>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188</v>
      </c>
      <c r="AT146" s="233" t="s">
        <v>200</v>
      </c>
      <c r="AU146" s="233" t="s">
        <v>83</v>
      </c>
      <c r="AY146" s="18" t="s">
        <v>152</v>
      </c>
      <c r="BE146" s="234">
        <f>IF(N146="základní",J146,0)</f>
        <v>0</v>
      </c>
      <c r="BF146" s="234">
        <f>IF(N146="snížená",J146,0)</f>
        <v>0</v>
      </c>
      <c r="BG146" s="234">
        <f>IF(N146="zákl. přenesená",J146,0)</f>
        <v>0</v>
      </c>
      <c r="BH146" s="234">
        <f>IF(N146="sníž. přenesená",J146,0)</f>
        <v>0</v>
      </c>
      <c r="BI146" s="234">
        <f>IF(N146="nulová",J146,0)</f>
        <v>0</v>
      </c>
      <c r="BJ146" s="18" t="s">
        <v>81</v>
      </c>
      <c r="BK146" s="234">
        <f>ROUND(I146*H146,2)</f>
        <v>0</v>
      </c>
      <c r="BL146" s="18" t="s">
        <v>169</v>
      </c>
      <c r="BM146" s="233" t="s">
        <v>2031</v>
      </c>
    </row>
    <row r="147" s="2" customFormat="1">
      <c r="A147" s="39"/>
      <c r="B147" s="40"/>
      <c r="C147" s="41"/>
      <c r="D147" s="235" t="s">
        <v>159</v>
      </c>
      <c r="E147" s="41"/>
      <c r="F147" s="236" t="s">
        <v>2030</v>
      </c>
      <c r="G147" s="41"/>
      <c r="H147" s="41"/>
      <c r="I147" s="237"/>
      <c r="J147" s="41"/>
      <c r="K147" s="41"/>
      <c r="L147" s="45"/>
      <c r="M147" s="238"/>
      <c r="N147" s="239"/>
      <c r="O147" s="92"/>
      <c r="P147" s="92"/>
      <c r="Q147" s="92"/>
      <c r="R147" s="92"/>
      <c r="S147" s="92"/>
      <c r="T147" s="93"/>
      <c r="U147" s="39"/>
      <c r="V147" s="39"/>
      <c r="W147" s="39"/>
      <c r="X147" s="39"/>
      <c r="Y147" s="39"/>
      <c r="Z147" s="39"/>
      <c r="AA147" s="39"/>
      <c r="AB147" s="39"/>
      <c r="AC147" s="39"/>
      <c r="AD147" s="39"/>
      <c r="AE147" s="39"/>
      <c r="AT147" s="18" t="s">
        <v>159</v>
      </c>
      <c r="AU147" s="18" t="s">
        <v>83</v>
      </c>
    </row>
    <row r="148" s="2" customFormat="1" ht="21.75" customHeight="1">
      <c r="A148" s="39"/>
      <c r="B148" s="40"/>
      <c r="C148" s="221" t="s">
        <v>188</v>
      </c>
      <c r="D148" s="221" t="s">
        <v>153</v>
      </c>
      <c r="E148" s="222" t="s">
        <v>2032</v>
      </c>
      <c r="F148" s="223" t="s">
        <v>2033</v>
      </c>
      <c r="G148" s="224" t="s">
        <v>212</v>
      </c>
      <c r="H148" s="225">
        <v>157.5</v>
      </c>
      <c r="I148" s="226"/>
      <c r="J148" s="227">
        <f>ROUND(I148*H148,2)</f>
        <v>0</v>
      </c>
      <c r="K148" s="228"/>
      <c r="L148" s="45"/>
      <c r="M148" s="229" t="s">
        <v>1</v>
      </c>
      <c r="N148" s="23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169</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169</v>
      </c>
      <c r="BM148" s="233" t="s">
        <v>2034</v>
      </c>
    </row>
    <row r="149" s="2" customFormat="1">
      <c r="A149" s="39"/>
      <c r="B149" s="40"/>
      <c r="C149" s="41"/>
      <c r="D149" s="235" t="s">
        <v>159</v>
      </c>
      <c r="E149" s="41"/>
      <c r="F149" s="236" t="s">
        <v>2035</v>
      </c>
      <c r="G149" s="41"/>
      <c r="H149" s="41"/>
      <c r="I149" s="237"/>
      <c r="J149" s="41"/>
      <c r="K149" s="41"/>
      <c r="L149" s="45"/>
      <c r="M149" s="238"/>
      <c r="N149" s="239"/>
      <c r="O149" s="92"/>
      <c r="P149" s="92"/>
      <c r="Q149" s="92"/>
      <c r="R149" s="92"/>
      <c r="S149" s="92"/>
      <c r="T149" s="93"/>
      <c r="U149" s="39"/>
      <c r="V149" s="39"/>
      <c r="W149" s="39"/>
      <c r="X149" s="39"/>
      <c r="Y149" s="39"/>
      <c r="Z149" s="39"/>
      <c r="AA149" s="39"/>
      <c r="AB149" s="39"/>
      <c r="AC149" s="39"/>
      <c r="AD149" s="39"/>
      <c r="AE149" s="39"/>
      <c r="AT149" s="18" t="s">
        <v>159</v>
      </c>
      <c r="AU149" s="18" t="s">
        <v>83</v>
      </c>
    </row>
    <row r="150" s="14" customFormat="1">
      <c r="A150" s="14"/>
      <c r="B150" s="276"/>
      <c r="C150" s="277"/>
      <c r="D150" s="235" t="s">
        <v>897</v>
      </c>
      <c r="E150" s="278" t="s">
        <v>1</v>
      </c>
      <c r="F150" s="279" t="s">
        <v>2036</v>
      </c>
      <c r="G150" s="277"/>
      <c r="H150" s="280">
        <v>157.5</v>
      </c>
      <c r="I150" s="281"/>
      <c r="J150" s="277"/>
      <c r="K150" s="277"/>
      <c r="L150" s="282"/>
      <c r="M150" s="283"/>
      <c r="N150" s="284"/>
      <c r="O150" s="284"/>
      <c r="P150" s="284"/>
      <c r="Q150" s="284"/>
      <c r="R150" s="284"/>
      <c r="S150" s="284"/>
      <c r="T150" s="285"/>
      <c r="U150" s="14"/>
      <c r="V150" s="14"/>
      <c r="W150" s="14"/>
      <c r="X150" s="14"/>
      <c r="Y150" s="14"/>
      <c r="Z150" s="14"/>
      <c r="AA150" s="14"/>
      <c r="AB150" s="14"/>
      <c r="AC150" s="14"/>
      <c r="AD150" s="14"/>
      <c r="AE150" s="14"/>
      <c r="AT150" s="286" t="s">
        <v>897</v>
      </c>
      <c r="AU150" s="286" t="s">
        <v>83</v>
      </c>
      <c r="AV150" s="14" t="s">
        <v>83</v>
      </c>
      <c r="AW150" s="14" t="s">
        <v>30</v>
      </c>
      <c r="AX150" s="14" t="s">
        <v>73</v>
      </c>
      <c r="AY150" s="286" t="s">
        <v>152</v>
      </c>
    </row>
    <row r="151" s="15" customFormat="1">
      <c r="A151" s="15"/>
      <c r="B151" s="287"/>
      <c r="C151" s="288"/>
      <c r="D151" s="235" t="s">
        <v>897</v>
      </c>
      <c r="E151" s="289" t="s">
        <v>1</v>
      </c>
      <c r="F151" s="290" t="s">
        <v>899</v>
      </c>
      <c r="G151" s="288"/>
      <c r="H151" s="291">
        <v>157.5</v>
      </c>
      <c r="I151" s="292"/>
      <c r="J151" s="288"/>
      <c r="K151" s="288"/>
      <c r="L151" s="293"/>
      <c r="M151" s="294"/>
      <c r="N151" s="295"/>
      <c r="O151" s="295"/>
      <c r="P151" s="295"/>
      <c r="Q151" s="295"/>
      <c r="R151" s="295"/>
      <c r="S151" s="295"/>
      <c r="T151" s="296"/>
      <c r="U151" s="15"/>
      <c r="V151" s="15"/>
      <c r="W151" s="15"/>
      <c r="X151" s="15"/>
      <c r="Y151" s="15"/>
      <c r="Z151" s="15"/>
      <c r="AA151" s="15"/>
      <c r="AB151" s="15"/>
      <c r="AC151" s="15"/>
      <c r="AD151" s="15"/>
      <c r="AE151" s="15"/>
      <c r="AT151" s="297" t="s">
        <v>897</v>
      </c>
      <c r="AU151" s="297" t="s">
        <v>83</v>
      </c>
      <c r="AV151" s="15" t="s">
        <v>169</v>
      </c>
      <c r="AW151" s="15" t="s">
        <v>30</v>
      </c>
      <c r="AX151" s="15" t="s">
        <v>81</v>
      </c>
      <c r="AY151" s="297" t="s">
        <v>152</v>
      </c>
    </row>
    <row r="152" s="2" customFormat="1" ht="33" customHeight="1">
      <c r="A152" s="39"/>
      <c r="B152" s="40"/>
      <c r="C152" s="240" t="s">
        <v>192</v>
      </c>
      <c r="D152" s="240" t="s">
        <v>200</v>
      </c>
      <c r="E152" s="241" t="s">
        <v>2037</v>
      </c>
      <c r="F152" s="242" t="s">
        <v>2038</v>
      </c>
      <c r="G152" s="243" t="s">
        <v>293</v>
      </c>
      <c r="H152" s="244">
        <v>63</v>
      </c>
      <c r="I152" s="245"/>
      <c r="J152" s="246">
        <f>ROUND(I152*H152,2)</f>
        <v>0</v>
      </c>
      <c r="K152" s="247"/>
      <c r="L152" s="248"/>
      <c r="M152" s="249" t="s">
        <v>1</v>
      </c>
      <c r="N152" s="250" t="s">
        <v>38</v>
      </c>
      <c r="O152" s="92"/>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188</v>
      </c>
      <c r="AT152" s="233" t="s">
        <v>200</v>
      </c>
      <c r="AU152" s="233" t="s">
        <v>83</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169</v>
      </c>
      <c r="BM152" s="233" t="s">
        <v>2039</v>
      </c>
    </row>
    <row r="153" s="2" customFormat="1">
      <c r="A153" s="39"/>
      <c r="B153" s="40"/>
      <c r="C153" s="41"/>
      <c r="D153" s="235" t="s">
        <v>159</v>
      </c>
      <c r="E153" s="41"/>
      <c r="F153" s="236" t="s">
        <v>2038</v>
      </c>
      <c r="G153" s="41"/>
      <c r="H153" s="41"/>
      <c r="I153" s="237"/>
      <c r="J153" s="41"/>
      <c r="K153" s="41"/>
      <c r="L153" s="45"/>
      <c r="M153" s="238"/>
      <c r="N153" s="239"/>
      <c r="O153" s="92"/>
      <c r="P153" s="92"/>
      <c r="Q153" s="92"/>
      <c r="R153" s="92"/>
      <c r="S153" s="92"/>
      <c r="T153" s="93"/>
      <c r="U153" s="39"/>
      <c r="V153" s="39"/>
      <c r="W153" s="39"/>
      <c r="X153" s="39"/>
      <c r="Y153" s="39"/>
      <c r="Z153" s="39"/>
      <c r="AA153" s="39"/>
      <c r="AB153" s="39"/>
      <c r="AC153" s="39"/>
      <c r="AD153" s="39"/>
      <c r="AE153" s="39"/>
      <c r="AT153" s="18" t="s">
        <v>159</v>
      </c>
      <c r="AU153" s="18" t="s">
        <v>83</v>
      </c>
    </row>
    <row r="154" s="2" customFormat="1" ht="21.75" customHeight="1">
      <c r="A154" s="39"/>
      <c r="B154" s="40"/>
      <c r="C154" s="221" t="s">
        <v>199</v>
      </c>
      <c r="D154" s="221" t="s">
        <v>153</v>
      </c>
      <c r="E154" s="222" t="s">
        <v>2040</v>
      </c>
      <c r="F154" s="223" t="s">
        <v>2041</v>
      </c>
      <c r="G154" s="224" t="s">
        <v>180</v>
      </c>
      <c r="H154" s="225">
        <v>1</v>
      </c>
      <c r="I154" s="226"/>
      <c r="J154" s="227">
        <f>ROUND(I154*H154,2)</f>
        <v>0</v>
      </c>
      <c r="K154" s="228"/>
      <c r="L154" s="45"/>
      <c r="M154" s="229" t="s">
        <v>1</v>
      </c>
      <c r="N154" s="230" t="s">
        <v>38</v>
      </c>
      <c r="O154" s="92"/>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169</v>
      </c>
      <c r="AT154" s="233" t="s">
        <v>153</v>
      </c>
      <c r="AU154" s="233" t="s">
        <v>83</v>
      </c>
      <c r="AY154" s="18" t="s">
        <v>152</v>
      </c>
      <c r="BE154" s="234">
        <f>IF(N154="základní",J154,0)</f>
        <v>0</v>
      </c>
      <c r="BF154" s="234">
        <f>IF(N154="snížená",J154,0)</f>
        <v>0</v>
      </c>
      <c r="BG154" s="234">
        <f>IF(N154="zákl. přenesená",J154,0)</f>
        <v>0</v>
      </c>
      <c r="BH154" s="234">
        <f>IF(N154="sníž. přenesená",J154,0)</f>
        <v>0</v>
      </c>
      <c r="BI154" s="234">
        <f>IF(N154="nulová",J154,0)</f>
        <v>0</v>
      </c>
      <c r="BJ154" s="18" t="s">
        <v>81</v>
      </c>
      <c r="BK154" s="234">
        <f>ROUND(I154*H154,2)</f>
        <v>0</v>
      </c>
      <c r="BL154" s="18" t="s">
        <v>169</v>
      </c>
      <c r="BM154" s="233" t="s">
        <v>2042</v>
      </c>
    </row>
    <row r="155" s="2" customFormat="1">
      <c r="A155" s="39"/>
      <c r="B155" s="40"/>
      <c r="C155" s="41"/>
      <c r="D155" s="235" t="s">
        <v>159</v>
      </c>
      <c r="E155" s="41"/>
      <c r="F155" s="236" t="s">
        <v>2043</v>
      </c>
      <c r="G155" s="41"/>
      <c r="H155" s="41"/>
      <c r="I155" s="237"/>
      <c r="J155" s="41"/>
      <c r="K155" s="41"/>
      <c r="L155" s="45"/>
      <c r="M155" s="238"/>
      <c r="N155" s="239"/>
      <c r="O155" s="92"/>
      <c r="P155" s="92"/>
      <c r="Q155" s="92"/>
      <c r="R155" s="92"/>
      <c r="S155" s="92"/>
      <c r="T155" s="93"/>
      <c r="U155" s="39"/>
      <c r="V155" s="39"/>
      <c r="W155" s="39"/>
      <c r="X155" s="39"/>
      <c r="Y155" s="39"/>
      <c r="Z155" s="39"/>
      <c r="AA155" s="39"/>
      <c r="AB155" s="39"/>
      <c r="AC155" s="39"/>
      <c r="AD155" s="39"/>
      <c r="AE155" s="39"/>
      <c r="AT155" s="18" t="s">
        <v>159</v>
      </c>
      <c r="AU155" s="18" t="s">
        <v>83</v>
      </c>
    </row>
    <row r="156" s="11" customFormat="1" ht="22.8" customHeight="1">
      <c r="A156" s="11"/>
      <c r="B156" s="207"/>
      <c r="C156" s="208"/>
      <c r="D156" s="209" t="s">
        <v>72</v>
      </c>
      <c r="E156" s="260" t="s">
        <v>968</v>
      </c>
      <c r="F156" s="260" t="s">
        <v>969</v>
      </c>
      <c r="G156" s="208"/>
      <c r="H156" s="208"/>
      <c r="I156" s="211"/>
      <c r="J156" s="261">
        <f>BK156</f>
        <v>0</v>
      </c>
      <c r="K156" s="208"/>
      <c r="L156" s="213"/>
      <c r="M156" s="214"/>
      <c r="N156" s="215"/>
      <c r="O156" s="215"/>
      <c r="P156" s="216">
        <f>SUM(P157:P158)</f>
        <v>0</v>
      </c>
      <c r="Q156" s="215"/>
      <c r="R156" s="216">
        <f>SUM(R157:R158)</f>
        <v>0</v>
      </c>
      <c r="S156" s="215"/>
      <c r="T156" s="217">
        <f>SUM(T157:T158)</f>
        <v>0</v>
      </c>
      <c r="U156" s="11"/>
      <c r="V156" s="11"/>
      <c r="W156" s="11"/>
      <c r="X156" s="11"/>
      <c r="Y156" s="11"/>
      <c r="Z156" s="11"/>
      <c r="AA156" s="11"/>
      <c r="AB156" s="11"/>
      <c r="AC156" s="11"/>
      <c r="AD156" s="11"/>
      <c r="AE156" s="11"/>
      <c r="AR156" s="218" t="s">
        <v>81</v>
      </c>
      <c r="AT156" s="219" t="s">
        <v>72</v>
      </c>
      <c r="AU156" s="219" t="s">
        <v>81</v>
      </c>
      <c r="AY156" s="218" t="s">
        <v>152</v>
      </c>
      <c r="BK156" s="220">
        <f>SUM(BK157:BK158)</f>
        <v>0</v>
      </c>
    </row>
    <row r="157" s="2" customFormat="1" ht="21.75" customHeight="1">
      <c r="A157" s="39"/>
      <c r="B157" s="40"/>
      <c r="C157" s="221" t="s">
        <v>205</v>
      </c>
      <c r="D157" s="221" t="s">
        <v>153</v>
      </c>
      <c r="E157" s="222" t="s">
        <v>2044</v>
      </c>
      <c r="F157" s="223" t="s">
        <v>2045</v>
      </c>
      <c r="G157" s="224" t="s">
        <v>950</v>
      </c>
      <c r="H157" s="225">
        <v>22.053000000000001</v>
      </c>
      <c r="I157" s="226"/>
      <c r="J157" s="227">
        <f>ROUND(I157*H157,2)</f>
        <v>0</v>
      </c>
      <c r="K157" s="228"/>
      <c r="L157" s="45"/>
      <c r="M157" s="229" t="s">
        <v>1</v>
      </c>
      <c r="N157" s="230" t="s">
        <v>38</v>
      </c>
      <c r="O157" s="92"/>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169</v>
      </c>
      <c r="AT157" s="233" t="s">
        <v>153</v>
      </c>
      <c r="AU157" s="233" t="s">
        <v>83</v>
      </c>
      <c r="AY157" s="18" t="s">
        <v>152</v>
      </c>
      <c r="BE157" s="234">
        <f>IF(N157="základní",J157,0)</f>
        <v>0</v>
      </c>
      <c r="BF157" s="234">
        <f>IF(N157="snížená",J157,0)</f>
        <v>0</v>
      </c>
      <c r="BG157" s="234">
        <f>IF(N157="zákl. přenesená",J157,0)</f>
        <v>0</v>
      </c>
      <c r="BH157" s="234">
        <f>IF(N157="sníž. přenesená",J157,0)</f>
        <v>0</v>
      </c>
      <c r="BI157" s="234">
        <f>IF(N157="nulová",J157,0)</f>
        <v>0</v>
      </c>
      <c r="BJ157" s="18" t="s">
        <v>81</v>
      </c>
      <c r="BK157" s="234">
        <f>ROUND(I157*H157,2)</f>
        <v>0</v>
      </c>
      <c r="BL157" s="18" t="s">
        <v>169</v>
      </c>
      <c r="BM157" s="233" t="s">
        <v>2046</v>
      </c>
    </row>
    <row r="158" s="2" customFormat="1">
      <c r="A158" s="39"/>
      <c r="B158" s="40"/>
      <c r="C158" s="41"/>
      <c r="D158" s="235" t="s">
        <v>159</v>
      </c>
      <c r="E158" s="41"/>
      <c r="F158" s="236" t="s">
        <v>2047</v>
      </c>
      <c r="G158" s="41"/>
      <c r="H158" s="41"/>
      <c r="I158" s="237"/>
      <c r="J158" s="41"/>
      <c r="K158" s="41"/>
      <c r="L158" s="45"/>
      <c r="M158" s="251"/>
      <c r="N158" s="252"/>
      <c r="O158" s="253"/>
      <c r="P158" s="253"/>
      <c r="Q158" s="253"/>
      <c r="R158" s="253"/>
      <c r="S158" s="253"/>
      <c r="T158" s="254"/>
      <c r="U158" s="39"/>
      <c r="V158" s="39"/>
      <c r="W158" s="39"/>
      <c r="X158" s="39"/>
      <c r="Y158" s="39"/>
      <c r="Z158" s="39"/>
      <c r="AA158" s="39"/>
      <c r="AB158" s="39"/>
      <c r="AC158" s="39"/>
      <c r="AD158" s="39"/>
      <c r="AE158" s="39"/>
      <c r="AT158" s="18" t="s">
        <v>159</v>
      </c>
      <c r="AU158" s="18" t="s">
        <v>83</v>
      </c>
    </row>
    <row r="159" s="2" customFormat="1" ht="6.96" customHeight="1">
      <c r="A159" s="39"/>
      <c r="B159" s="67"/>
      <c r="C159" s="68"/>
      <c r="D159" s="68"/>
      <c r="E159" s="68"/>
      <c r="F159" s="68"/>
      <c r="G159" s="68"/>
      <c r="H159" s="68"/>
      <c r="I159" s="68"/>
      <c r="J159" s="68"/>
      <c r="K159" s="68"/>
      <c r="L159" s="45"/>
      <c r="M159" s="39"/>
      <c r="O159" s="39"/>
      <c r="P159" s="39"/>
      <c r="Q159" s="39"/>
      <c r="R159" s="39"/>
      <c r="S159" s="39"/>
      <c r="T159" s="39"/>
      <c r="U159" s="39"/>
      <c r="V159" s="39"/>
      <c r="W159" s="39"/>
      <c r="X159" s="39"/>
      <c r="Y159" s="39"/>
      <c r="Z159" s="39"/>
      <c r="AA159" s="39"/>
      <c r="AB159" s="39"/>
      <c r="AC159" s="39"/>
      <c r="AD159" s="39"/>
      <c r="AE159" s="39"/>
    </row>
  </sheetData>
  <sheetProtection sheet="1" autoFilter="0" formatColumns="0" formatRows="0" objects="1" scenarios="1" spinCount="100000" saltValue="KVD477gPCn1IBRY1wh69tp45k6JkwP1An3nRUEXJRfHwsqeDU3UskEH6jSi6U5q5PKi/HpsXzaaNbHplwpSbVw==" hashValue="0qQKmtlS1csoU1o7MzxrtHzNhpmPZh6n1fKVVbZ9bDc/14TRAyV9BtjODfE+l0NTqgXSr3ELpdTwQJtaifU9rA==" algorithmName="SHA-512" password="CC35"/>
  <autoFilter ref="C120:K158"/>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2048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ROUND((SUM(BE120:BE130)),  2)</f>
        <v>0</v>
      </c>
      <c r="G33" s="39"/>
      <c r="H33" s="39"/>
      <c r="I33" s="165">
        <v>0.20999999999999999</v>
      </c>
      <c r="J33" s="164">
        <f>ROUND(((SUM(BE120:BE130))*I33),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ROUND((SUM(BF120:BF130)),  2)</f>
        <v>0</v>
      </c>
      <c r="G34" s="39"/>
      <c r="H34" s="39"/>
      <c r="I34" s="165">
        <v>0.14999999999999999</v>
      </c>
      <c r="J34" s="164">
        <f>ROUND(((SUM(BF120:BF130))*I34),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ROUND((SUM(BG120:BG130)),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ROUND((SUM(BH120:BH130)),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ROUND((SUM(BI120:BI130)),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Ostatní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285</v>
      </c>
      <c r="E97" s="192"/>
      <c r="F97" s="192"/>
      <c r="G97" s="192"/>
      <c r="H97" s="192"/>
      <c r="I97" s="192"/>
      <c r="J97" s="193">
        <f>J121</f>
        <v>0</v>
      </c>
      <c r="K97" s="190"/>
      <c r="L97" s="194"/>
      <c r="S97" s="9"/>
      <c r="T97" s="9"/>
      <c r="U97" s="9"/>
      <c r="V97" s="9"/>
      <c r="W97" s="9"/>
      <c r="X97" s="9"/>
      <c r="Y97" s="9"/>
      <c r="Z97" s="9"/>
      <c r="AA97" s="9"/>
      <c r="AB97" s="9"/>
      <c r="AC97" s="9"/>
      <c r="AD97" s="9"/>
      <c r="AE97" s="9"/>
    </row>
    <row r="98" s="12" customFormat="1" ht="19.92" customHeight="1">
      <c r="A98" s="12"/>
      <c r="B98" s="255"/>
      <c r="C98" s="134"/>
      <c r="D98" s="256" t="s">
        <v>286</v>
      </c>
      <c r="E98" s="257"/>
      <c r="F98" s="257"/>
      <c r="G98" s="257"/>
      <c r="H98" s="257"/>
      <c r="I98" s="257"/>
      <c r="J98" s="258">
        <f>J122</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2049</v>
      </c>
      <c r="E99" s="257"/>
      <c r="F99" s="257"/>
      <c r="G99" s="257"/>
      <c r="H99" s="257"/>
      <c r="I99" s="257"/>
      <c r="J99" s="258">
        <f>J125</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888</v>
      </c>
      <c r="E100" s="257"/>
      <c r="F100" s="257"/>
      <c r="G100" s="257"/>
      <c r="H100" s="257"/>
      <c r="I100" s="257"/>
      <c r="J100" s="258">
        <f>J128</f>
        <v>0</v>
      </c>
      <c r="K100" s="134"/>
      <c r="L100" s="259"/>
      <c r="S100" s="12"/>
      <c r="T100" s="12"/>
      <c r="U100" s="12"/>
      <c r="V100" s="12"/>
      <c r="W100" s="12"/>
      <c r="X100" s="12"/>
      <c r="Y100" s="12"/>
      <c r="Z100" s="12"/>
      <c r="AA100" s="12"/>
      <c r="AB100" s="12"/>
      <c r="AC100" s="12"/>
      <c r="AD100" s="12"/>
      <c r="AE100" s="12"/>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26.25" customHeight="1">
      <c r="A110" s="39"/>
      <c r="B110" s="40"/>
      <c r="C110" s="41"/>
      <c r="D110" s="41"/>
      <c r="E110" s="184" t="str">
        <f>E7</f>
        <v>Zvýšení kvaity psychiatrické péče- rekonstrukce pavilonu psychiatrie, KZ MN UL</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125</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VRN - Ostatní rozpočtové náklady</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0" t="str">
        <f>IF(J12="","",J12)</f>
        <v>3. 5. 2021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 xml:space="preserve"> </v>
      </c>
      <c r="G116" s="41"/>
      <c r="H116" s="41"/>
      <c r="I116" s="33" t="s">
        <v>29</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27</v>
      </c>
      <c r="D117" s="41"/>
      <c r="E117" s="41"/>
      <c r="F117" s="28" t="str">
        <f>IF(E18="","",E18)</f>
        <v>Vyplň údaj</v>
      </c>
      <c r="G117" s="41"/>
      <c r="H117" s="41"/>
      <c r="I117" s="33" t="s">
        <v>31</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0" customFormat="1" ht="29.28" customHeight="1">
      <c r="A119" s="195"/>
      <c r="B119" s="196"/>
      <c r="C119" s="197" t="s">
        <v>138</v>
      </c>
      <c r="D119" s="198" t="s">
        <v>58</v>
      </c>
      <c r="E119" s="198" t="s">
        <v>54</v>
      </c>
      <c r="F119" s="198" t="s">
        <v>55</v>
      </c>
      <c r="G119" s="198" t="s">
        <v>139</v>
      </c>
      <c r="H119" s="198" t="s">
        <v>140</v>
      </c>
      <c r="I119" s="198" t="s">
        <v>141</v>
      </c>
      <c r="J119" s="199" t="s">
        <v>129</v>
      </c>
      <c r="K119" s="200" t="s">
        <v>142</v>
      </c>
      <c r="L119" s="201"/>
      <c r="M119" s="101" t="s">
        <v>1</v>
      </c>
      <c r="N119" s="102" t="s">
        <v>37</v>
      </c>
      <c r="O119" s="102" t="s">
        <v>143</v>
      </c>
      <c r="P119" s="102" t="s">
        <v>144</v>
      </c>
      <c r="Q119" s="102" t="s">
        <v>145</v>
      </c>
      <c r="R119" s="102" t="s">
        <v>146</v>
      </c>
      <c r="S119" s="102" t="s">
        <v>147</v>
      </c>
      <c r="T119" s="103" t="s">
        <v>148</v>
      </c>
      <c r="U119" s="195"/>
      <c r="V119" s="195"/>
      <c r="W119" s="195"/>
      <c r="X119" s="195"/>
      <c r="Y119" s="195"/>
      <c r="Z119" s="195"/>
      <c r="AA119" s="195"/>
      <c r="AB119" s="195"/>
      <c r="AC119" s="195"/>
      <c r="AD119" s="195"/>
      <c r="AE119" s="195"/>
    </row>
    <row r="120" s="2" customFormat="1" ht="22.8" customHeight="1">
      <c r="A120" s="39"/>
      <c r="B120" s="40"/>
      <c r="C120" s="108" t="s">
        <v>149</v>
      </c>
      <c r="D120" s="41"/>
      <c r="E120" s="41"/>
      <c r="F120" s="41"/>
      <c r="G120" s="41"/>
      <c r="H120" s="41"/>
      <c r="I120" s="41"/>
      <c r="J120" s="202">
        <f>BK120</f>
        <v>0</v>
      </c>
      <c r="K120" s="41"/>
      <c r="L120" s="45"/>
      <c r="M120" s="104"/>
      <c r="N120" s="203"/>
      <c r="O120" s="105"/>
      <c r="P120" s="204">
        <f>P121</f>
        <v>0</v>
      </c>
      <c r="Q120" s="105"/>
      <c r="R120" s="204">
        <f>R121</f>
        <v>0</v>
      </c>
      <c r="S120" s="105"/>
      <c r="T120" s="205">
        <f>T121</f>
        <v>0</v>
      </c>
      <c r="U120" s="39"/>
      <c r="V120" s="39"/>
      <c r="W120" s="39"/>
      <c r="X120" s="39"/>
      <c r="Y120" s="39"/>
      <c r="Z120" s="39"/>
      <c r="AA120" s="39"/>
      <c r="AB120" s="39"/>
      <c r="AC120" s="39"/>
      <c r="AD120" s="39"/>
      <c r="AE120" s="39"/>
      <c r="AT120" s="18" t="s">
        <v>72</v>
      </c>
      <c r="AU120" s="18" t="s">
        <v>131</v>
      </c>
      <c r="BK120" s="206">
        <f>BK121</f>
        <v>0</v>
      </c>
    </row>
    <row r="121" s="11" customFormat="1" ht="25.92" customHeight="1">
      <c r="A121" s="11"/>
      <c r="B121" s="207"/>
      <c r="C121" s="208"/>
      <c r="D121" s="209" t="s">
        <v>72</v>
      </c>
      <c r="E121" s="210" t="s">
        <v>121</v>
      </c>
      <c r="F121" s="210" t="s">
        <v>747</v>
      </c>
      <c r="G121" s="208"/>
      <c r="H121" s="208"/>
      <c r="I121" s="211"/>
      <c r="J121" s="212">
        <f>BK121</f>
        <v>0</v>
      </c>
      <c r="K121" s="208"/>
      <c r="L121" s="213"/>
      <c r="M121" s="214"/>
      <c r="N121" s="215"/>
      <c r="O121" s="215"/>
      <c r="P121" s="216">
        <f>P122+P125+P128</f>
        <v>0</v>
      </c>
      <c r="Q121" s="215"/>
      <c r="R121" s="216">
        <f>R122+R125+R128</f>
        <v>0</v>
      </c>
      <c r="S121" s="215"/>
      <c r="T121" s="217">
        <f>T122+T125+T128</f>
        <v>0</v>
      </c>
      <c r="U121" s="11"/>
      <c r="V121" s="11"/>
      <c r="W121" s="11"/>
      <c r="X121" s="11"/>
      <c r="Y121" s="11"/>
      <c r="Z121" s="11"/>
      <c r="AA121" s="11"/>
      <c r="AB121" s="11"/>
      <c r="AC121" s="11"/>
      <c r="AD121" s="11"/>
      <c r="AE121" s="11"/>
      <c r="AR121" s="218" t="s">
        <v>173</v>
      </c>
      <c r="AT121" s="219" t="s">
        <v>72</v>
      </c>
      <c r="AU121" s="219" t="s">
        <v>73</v>
      </c>
      <c r="AY121" s="218" t="s">
        <v>152</v>
      </c>
      <c r="BK121" s="220">
        <f>BK122+BK125+BK128</f>
        <v>0</v>
      </c>
    </row>
    <row r="122" s="11" customFormat="1" ht="22.8" customHeight="1">
      <c r="A122" s="11"/>
      <c r="B122" s="207"/>
      <c r="C122" s="208"/>
      <c r="D122" s="209" t="s">
        <v>72</v>
      </c>
      <c r="E122" s="260" t="s">
        <v>748</v>
      </c>
      <c r="F122" s="260" t="s">
        <v>749</v>
      </c>
      <c r="G122" s="208"/>
      <c r="H122" s="208"/>
      <c r="I122" s="211"/>
      <c r="J122" s="261">
        <f>BK122</f>
        <v>0</v>
      </c>
      <c r="K122" s="208"/>
      <c r="L122" s="213"/>
      <c r="M122" s="214"/>
      <c r="N122" s="215"/>
      <c r="O122" s="215"/>
      <c r="P122" s="216">
        <f>SUM(P123:P124)</f>
        <v>0</v>
      </c>
      <c r="Q122" s="215"/>
      <c r="R122" s="216">
        <f>SUM(R123:R124)</f>
        <v>0</v>
      </c>
      <c r="S122" s="215"/>
      <c r="T122" s="217">
        <f>SUM(T123:T124)</f>
        <v>0</v>
      </c>
      <c r="U122" s="11"/>
      <c r="V122" s="11"/>
      <c r="W122" s="11"/>
      <c r="X122" s="11"/>
      <c r="Y122" s="11"/>
      <c r="Z122" s="11"/>
      <c r="AA122" s="11"/>
      <c r="AB122" s="11"/>
      <c r="AC122" s="11"/>
      <c r="AD122" s="11"/>
      <c r="AE122" s="11"/>
      <c r="AR122" s="218" t="s">
        <v>173</v>
      </c>
      <c r="AT122" s="219" t="s">
        <v>72</v>
      </c>
      <c r="AU122" s="219" t="s">
        <v>81</v>
      </c>
      <c r="AY122" s="218" t="s">
        <v>152</v>
      </c>
      <c r="BK122" s="220">
        <f>SUM(BK123:BK124)</f>
        <v>0</v>
      </c>
    </row>
    <row r="123" s="2" customFormat="1" ht="21.75" customHeight="1">
      <c r="A123" s="39"/>
      <c r="B123" s="40"/>
      <c r="C123" s="221" t="s">
        <v>81</v>
      </c>
      <c r="D123" s="221" t="s">
        <v>153</v>
      </c>
      <c r="E123" s="222" t="s">
        <v>2050</v>
      </c>
      <c r="F123" s="223" t="s">
        <v>2051</v>
      </c>
      <c r="G123" s="224" t="s">
        <v>2052</v>
      </c>
      <c r="H123" s="225">
        <v>1</v>
      </c>
      <c r="I123" s="226"/>
      <c r="J123" s="227">
        <f>ROUND(I123*H123,2)</f>
        <v>0</v>
      </c>
      <c r="K123" s="228"/>
      <c r="L123" s="45"/>
      <c r="M123" s="229" t="s">
        <v>1</v>
      </c>
      <c r="N123" s="230" t="s">
        <v>38</v>
      </c>
      <c r="O123" s="92"/>
      <c r="P123" s="231">
        <f>O123*H123</f>
        <v>0</v>
      </c>
      <c r="Q123" s="231">
        <v>0</v>
      </c>
      <c r="R123" s="231">
        <f>Q123*H123</f>
        <v>0</v>
      </c>
      <c r="S123" s="231">
        <v>0</v>
      </c>
      <c r="T123" s="232">
        <f>S123*H123</f>
        <v>0</v>
      </c>
      <c r="U123" s="39"/>
      <c r="V123" s="39"/>
      <c r="W123" s="39"/>
      <c r="X123" s="39"/>
      <c r="Y123" s="39"/>
      <c r="Z123" s="39"/>
      <c r="AA123" s="39"/>
      <c r="AB123" s="39"/>
      <c r="AC123" s="39"/>
      <c r="AD123" s="39"/>
      <c r="AE123" s="39"/>
      <c r="AR123" s="233" t="s">
        <v>169</v>
      </c>
      <c r="AT123" s="233" t="s">
        <v>153</v>
      </c>
      <c r="AU123" s="233" t="s">
        <v>83</v>
      </c>
      <c r="AY123" s="18" t="s">
        <v>152</v>
      </c>
      <c r="BE123" s="234">
        <f>IF(N123="základní",J123,0)</f>
        <v>0</v>
      </c>
      <c r="BF123" s="234">
        <f>IF(N123="snížená",J123,0)</f>
        <v>0</v>
      </c>
      <c r="BG123" s="234">
        <f>IF(N123="zákl. přenesená",J123,0)</f>
        <v>0</v>
      </c>
      <c r="BH123" s="234">
        <f>IF(N123="sníž. přenesená",J123,0)</f>
        <v>0</v>
      </c>
      <c r="BI123" s="234">
        <f>IF(N123="nulová",J123,0)</f>
        <v>0</v>
      </c>
      <c r="BJ123" s="18" t="s">
        <v>81</v>
      </c>
      <c r="BK123" s="234">
        <f>ROUND(I123*H123,2)</f>
        <v>0</v>
      </c>
      <c r="BL123" s="18" t="s">
        <v>169</v>
      </c>
      <c r="BM123" s="233" t="s">
        <v>2053</v>
      </c>
    </row>
    <row r="124" s="2" customFormat="1">
      <c r="A124" s="39"/>
      <c r="B124" s="40"/>
      <c r="C124" s="41"/>
      <c r="D124" s="235" t="s">
        <v>159</v>
      </c>
      <c r="E124" s="41"/>
      <c r="F124" s="236" t="s">
        <v>2051</v>
      </c>
      <c r="G124" s="41"/>
      <c r="H124" s="41"/>
      <c r="I124" s="237"/>
      <c r="J124" s="41"/>
      <c r="K124" s="41"/>
      <c r="L124" s="45"/>
      <c r="M124" s="238"/>
      <c r="N124" s="239"/>
      <c r="O124" s="92"/>
      <c r="P124" s="92"/>
      <c r="Q124" s="92"/>
      <c r="R124" s="92"/>
      <c r="S124" s="92"/>
      <c r="T124" s="93"/>
      <c r="U124" s="39"/>
      <c r="V124" s="39"/>
      <c r="W124" s="39"/>
      <c r="X124" s="39"/>
      <c r="Y124" s="39"/>
      <c r="Z124" s="39"/>
      <c r="AA124" s="39"/>
      <c r="AB124" s="39"/>
      <c r="AC124" s="39"/>
      <c r="AD124" s="39"/>
      <c r="AE124" s="39"/>
      <c r="AT124" s="18" t="s">
        <v>159</v>
      </c>
      <c r="AU124" s="18" t="s">
        <v>83</v>
      </c>
    </row>
    <row r="125" s="11" customFormat="1" ht="22.8" customHeight="1">
      <c r="A125" s="11"/>
      <c r="B125" s="207"/>
      <c r="C125" s="208"/>
      <c r="D125" s="209" t="s">
        <v>72</v>
      </c>
      <c r="E125" s="260" t="s">
        <v>741</v>
      </c>
      <c r="F125" s="260" t="s">
        <v>742</v>
      </c>
      <c r="G125" s="208"/>
      <c r="H125" s="208"/>
      <c r="I125" s="211"/>
      <c r="J125" s="261">
        <f>BK125</f>
        <v>0</v>
      </c>
      <c r="K125" s="208"/>
      <c r="L125" s="213"/>
      <c r="M125" s="214"/>
      <c r="N125" s="215"/>
      <c r="O125" s="215"/>
      <c r="P125" s="216">
        <f>SUM(P126:P127)</f>
        <v>0</v>
      </c>
      <c r="Q125" s="215"/>
      <c r="R125" s="216">
        <f>SUM(R126:R127)</f>
        <v>0</v>
      </c>
      <c r="S125" s="215"/>
      <c r="T125" s="217">
        <f>SUM(T126:T127)</f>
        <v>0</v>
      </c>
      <c r="U125" s="11"/>
      <c r="V125" s="11"/>
      <c r="W125" s="11"/>
      <c r="X125" s="11"/>
      <c r="Y125" s="11"/>
      <c r="Z125" s="11"/>
      <c r="AA125" s="11"/>
      <c r="AB125" s="11"/>
      <c r="AC125" s="11"/>
      <c r="AD125" s="11"/>
      <c r="AE125" s="11"/>
      <c r="AR125" s="218" t="s">
        <v>173</v>
      </c>
      <c r="AT125" s="219" t="s">
        <v>72</v>
      </c>
      <c r="AU125" s="219" t="s">
        <v>81</v>
      </c>
      <c r="AY125" s="218" t="s">
        <v>152</v>
      </c>
      <c r="BK125" s="220">
        <f>SUM(BK126:BK127)</f>
        <v>0</v>
      </c>
    </row>
    <row r="126" s="2" customFormat="1" ht="21.75" customHeight="1">
      <c r="A126" s="39"/>
      <c r="B126" s="40"/>
      <c r="C126" s="221" t="s">
        <v>83</v>
      </c>
      <c r="D126" s="221" t="s">
        <v>153</v>
      </c>
      <c r="E126" s="222" t="s">
        <v>2054</v>
      </c>
      <c r="F126" s="223" t="s">
        <v>2055</v>
      </c>
      <c r="G126" s="224" t="s">
        <v>2052</v>
      </c>
      <c r="H126" s="225">
        <v>1</v>
      </c>
      <c r="I126" s="226"/>
      <c r="J126" s="227">
        <f>ROUND(I126*H126,2)</f>
        <v>0</v>
      </c>
      <c r="K126" s="228"/>
      <c r="L126" s="45"/>
      <c r="M126" s="229" t="s">
        <v>1</v>
      </c>
      <c r="N126" s="230" t="s">
        <v>38</v>
      </c>
      <c r="O126" s="92"/>
      <c r="P126" s="231">
        <f>O126*H126</f>
        <v>0</v>
      </c>
      <c r="Q126" s="231">
        <v>0</v>
      </c>
      <c r="R126" s="231">
        <f>Q126*H126</f>
        <v>0</v>
      </c>
      <c r="S126" s="231">
        <v>0</v>
      </c>
      <c r="T126" s="232">
        <f>S126*H126</f>
        <v>0</v>
      </c>
      <c r="U126" s="39"/>
      <c r="V126" s="39"/>
      <c r="W126" s="39"/>
      <c r="X126" s="39"/>
      <c r="Y126" s="39"/>
      <c r="Z126" s="39"/>
      <c r="AA126" s="39"/>
      <c r="AB126" s="39"/>
      <c r="AC126" s="39"/>
      <c r="AD126" s="39"/>
      <c r="AE126" s="39"/>
      <c r="AR126" s="233" t="s">
        <v>169</v>
      </c>
      <c r="AT126" s="233" t="s">
        <v>153</v>
      </c>
      <c r="AU126" s="233" t="s">
        <v>83</v>
      </c>
      <c r="AY126" s="18" t="s">
        <v>152</v>
      </c>
      <c r="BE126" s="234">
        <f>IF(N126="základní",J126,0)</f>
        <v>0</v>
      </c>
      <c r="BF126" s="234">
        <f>IF(N126="snížená",J126,0)</f>
        <v>0</v>
      </c>
      <c r="BG126" s="234">
        <f>IF(N126="zákl. přenesená",J126,0)</f>
        <v>0</v>
      </c>
      <c r="BH126" s="234">
        <f>IF(N126="sníž. přenesená",J126,0)</f>
        <v>0</v>
      </c>
      <c r="BI126" s="234">
        <f>IF(N126="nulová",J126,0)</f>
        <v>0</v>
      </c>
      <c r="BJ126" s="18" t="s">
        <v>81</v>
      </c>
      <c r="BK126" s="234">
        <f>ROUND(I126*H126,2)</f>
        <v>0</v>
      </c>
      <c r="BL126" s="18" t="s">
        <v>169</v>
      </c>
      <c r="BM126" s="233" t="s">
        <v>2056</v>
      </c>
    </row>
    <row r="127" s="2" customFormat="1">
      <c r="A127" s="39"/>
      <c r="B127" s="40"/>
      <c r="C127" s="41"/>
      <c r="D127" s="235" t="s">
        <v>159</v>
      </c>
      <c r="E127" s="41"/>
      <c r="F127" s="236" t="s">
        <v>2055</v>
      </c>
      <c r="G127" s="41"/>
      <c r="H127" s="41"/>
      <c r="I127" s="237"/>
      <c r="J127" s="41"/>
      <c r="K127" s="41"/>
      <c r="L127" s="45"/>
      <c r="M127" s="238"/>
      <c r="N127" s="239"/>
      <c r="O127" s="92"/>
      <c r="P127" s="92"/>
      <c r="Q127" s="92"/>
      <c r="R127" s="92"/>
      <c r="S127" s="92"/>
      <c r="T127" s="93"/>
      <c r="U127" s="39"/>
      <c r="V127" s="39"/>
      <c r="W127" s="39"/>
      <c r="X127" s="39"/>
      <c r="Y127" s="39"/>
      <c r="Z127" s="39"/>
      <c r="AA127" s="39"/>
      <c r="AB127" s="39"/>
      <c r="AC127" s="39"/>
      <c r="AD127" s="39"/>
      <c r="AE127" s="39"/>
      <c r="AT127" s="18" t="s">
        <v>159</v>
      </c>
      <c r="AU127" s="18" t="s">
        <v>83</v>
      </c>
    </row>
    <row r="128" s="11" customFormat="1" ht="22.8" customHeight="1">
      <c r="A128" s="11"/>
      <c r="B128" s="207"/>
      <c r="C128" s="208"/>
      <c r="D128" s="209" t="s">
        <v>72</v>
      </c>
      <c r="E128" s="260" t="s">
        <v>1160</v>
      </c>
      <c r="F128" s="260" t="s">
        <v>1161</v>
      </c>
      <c r="G128" s="208"/>
      <c r="H128" s="208"/>
      <c r="I128" s="211"/>
      <c r="J128" s="261">
        <f>BK128</f>
        <v>0</v>
      </c>
      <c r="K128" s="208"/>
      <c r="L128" s="213"/>
      <c r="M128" s="214"/>
      <c r="N128" s="215"/>
      <c r="O128" s="215"/>
      <c r="P128" s="216">
        <f>SUM(P129:P130)</f>
        <v>0</v>
      </c>
      <c r="Q128" s="215"/>
      <c r="R128" s="216">
        <f>SUM(R129:R130)</f>
        <v>0</v>
      </c>
      <c r="S128" s="215"/>
      <c r="T128" s="217">
        <f>SUM(T129:T130)</f>
        <v>0</v>
      </c>
      <c r="U128" s="11"/>
      <c r="V128" s="11"/>
      <c r="W128" s="11"/>
      <c r="X128" s="11"/>
      <c r="Y128" s="11"/>
      <c r="Z128" s="11"/>
      <c r="AA128" s="11"/>
      <c r="AB128" s="11"/>
      <c r="AC128" s="11"/>
      <c r="AD128" s="11"/>
      <c r="AE128" s="11"/>
      <c r="AR128" s="218" t="s">
        <v>173</v>
      </c>
      <c r="AT128" s="219" t="s">
        <v>72</v>
      </c>
      <c r="AU128" s="219" t="s">
        <v>81</v>
      </c>
      <c r="AY128" s="218" t="s">
        <v>152</v>
      </c>
      <c r="BK128" s="220">
        <f>SUM(BK129:BK130)</f>
        <v>0</v>
      </c>
    </row>
    <row r="129" s="2" customFormat="1" ht="21.75" customHeight="1">
      <c r="A129" s="39"/>
      <c r="B129" s="40"/>
      <c r="C129" s="221" t="s">
        <v>165</v>
      </c>
      <c r="D129" s="221" t="s">
        <v>153</v>
      </c>
      <c r="E129" s="222" t="s">
        <v>2057</v>
      </c>
      <c r="F129" s="223" t="s">
        <v>2058</v>
      </c>
      <c r="G129" s="224" t="s">
        <v>2052</v>
      </c>
      <c r="H129" s="225">
        <v>1</v>
      </c>
      <c r="I129" s="226"/>
      <c r="J129" s="227">
        <f>ROUND(I129*H129,2)</f>
        <v>0</v>
      </c>
      <c r="K129" s="228"/>
      <c r="L129" s="45"/>
      <c r="M129" s="229" t="s">
        <v>1</v>
      </c>
      <c r="N129" s="230" t="s">
        <v>38</v>
      </c>
      <c r="O129" s="92"/>
      <c r="P129" s="231">
        <f>O129*H129</f>
        <v>0</v>
      </c>
      <c r="Q129" s="231">
        <v>0</v>
      </c>
      <c r="R129" s="231">
        <f>Q129*H129</f>
        <v>0</v>
      </c>
      <c r="S129" s="231">
        <v>0</v>
      </c>
      <c r="T129" s="232">
        <f>S129*H129</f>
        <v>0</v>
      </c>
      <c r="U129" s="39"/>
      <c r="V129" s="39"/>
      <c r="W129" s="39"/>
      <c r="X129" s="39"/>
      <c r="Y129" s="39"/>
      <c r="Z129" s="39"/>
      <c r="AA129" s="39"/>
      <c r="AB129" s="39"/>
      <c r="AC129" s="39"/>
      <c r="AD129" s="39"/>
      <c r="AE129" s="39"/>
      <c r="AR129" s="233" t="s">
        <v>169</v>
      </c>
      <c r="AT129" s="233" t="s">
        <v>153</v>
      </c>
      <c r="AU129" s="233" t="s">
        <v>83</v>
      </c>
      <c r="AY129" s="18" t="s">
        <v>152</v>
      </c>
      <c r="BE129" s="234">
        <f>IF(N129="základní",J129,0)</f>
        <v>0</v>
      </c>
      <c r="BF129" s="234">
        <f>IF(N129="snížená",J129,0)</f>
        <v>0</v>
      </c>
      <c r="BG129" s="234">
        <f>IF(N129="zákl. přenesená",J129,0)</f>
        <v>0</v>
      </c>
      <c r="BH129" s="234">
        <f>IF(N129="sníž. přenesená",J129,0)</f>
        <v>0</v>
      </c>
      <c r="BI129" s="234">
        <f>IF(N129="nulová",J129,0)</f>
        <v>0</v>
      </c>
      <c r="BJ129" s="18" t="s">
        <v>81</v>
      </c>
      <c r="BK129" s="234">
        <f>ROUND(I129*H129,2)</f>
        <v>0</v>
      </c>
      <c r="BL129" s="18" t="s">
        <v>169</v>
      </c>
      <c r="BM129" s="233" t="s">
        <v>2059</v>
      </c>
    </row>
    <row r="130" s="2" customFormat="1">
      <c r="A130" s="39"/>
      <c r="B130" s="40"/>
      <c r="C130" s="41"/>
      <c r="D130" s="235" t="s">
        <v>159</v>
      </c>
      <c r="E130" s="41"/>
      <c r="F130" s="236" t="s">
        <v>2058</v>
      </c>
      <c r="G130" s="41"/>
      <c r="H130" s="41"/>
      <c r="I130" s="237"/>
      <c r="J130" s="41"/>
      <c r="K130" s="41"/>
      <c r="L130" s="45"/>
      <c r="M130" s="251"/>
      <c r="N130" s="252"/>
      <c r="O130" s="253"/>
      <c r="P130" s="253"/>
      <c r="Q130" s="253"/>
      <c r="R130" s="253"/>
      <c r="S130" s="253"/>
      <c r="T130" s="254"/>
      <c r="U130" s="39"/>
      <c r="V130" s="39"/>
      <c r="W130" s="39"/>
      <c r="X130" s="39"/>
      <c r="Y130" s="39"/>
      <c r="Z130" s="39"/>
      <c r="AA130" s="39"/>
      <c r="AB130" s="39"/>
      <c r="AC130" s="39"/>
      <c r="AD130" s="39"/>
      <c r="AE130" s="39"/>
      <c r="AT130" s="18" t="s">
        <v>159</v>
      </c>
      <c r="AU130" s="18" t="s">
        <v>83</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VU5WjJ6e/ytqV2pTjX3/qlGbMU5ph3pbSKMopbIeNS/GeQXopr9FPcCmfXD8nYGmc2EPQuOHkblLtHIBmETaYA==" hashValue="BpGfV9uI2363fyMUy4j7CzwlUWHOzN0X+lISx+ZurY1kbdd0+MQ9wwcwg/VbhtviXl0KXdSMmLA2/C1lzie4HA==" algorithmName="SHA-512" password="CC35"/>
  <autoFilter ref="C119:K130"/>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126</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ROUND((SUM(BE121:BE178)),  2)</f>
        <v>0</v>
      </c>
      <c r="G33" s="39"/>
      <c r="H33" s="39"/>
      <c r="I33" s="165">
        <v>0.20999999999999999</v>
      </c>
      <c r="J33" s="164">
        <f>ROUND(((SUM(BE121:BE178))*I33),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ROUND((SUM(BF121:BF178)),  2)</f>
        <v>0</v>
      </c>
      <c r="G34" s="39"/>
      <c r="H34" s="39"/>
      <c r="I34" s="165">
        <v>0.14999999999999999</v>
      </c>
      <c r="J34" s="164">
        <f>ROUND(((SUM(BF121:BF178))*I34),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ROUND((SUM(BG121:BG178)),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ROUND((SUM(BH121:BH178)),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ROUND((SUM(BI121:BI178)),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2021.1 Psychiatrie - Klimatizace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132</v>
      </c>
      <c r="E97" s="192"/>
      <c r="F97" s="192"/>
      <c r="G97" s="192"/>
      <c r="H97" s="192"/>
      <c r="I97" s="192"/>
      <c r="J97" s="193">
        <f>J122</f>
        <v>0</v>
      </c>
      <c r="K97" s="190"/>
      <c r="L97" s="194"/>
      <c r="S97" s="9"/>
      <c r="T97" s="9"/>
      <c r="U97" s="9"/>
      <c r="V97" s="9"/>
      <c r="W97" s="9"/>
      <c r="X97" s="9"/>
      <c r="Y97" s="9"/>
      <c r="Z97" s="9"/>
      <c r="AA97" s="9"/>
      <c r="AB97" s="9"/>
      <c r="AC97" s="9"/>
      <c r="AD97" s="9"/>
      <c r="AE97" s="9"/>
    </row>
    <row r="98" s="9" customFormat="1" ht="24.96" customHeight="1">
      <c r="A98" s="9"/>
      <c r="B98" s="189"/>
      <c r="C98" s="190"/>
      <c r="D98" s="191" t="s">
        <v>133</v>
      </c>
      <c r="E98" s="192"/>
      <c r="F98" s="192"/>
      <c r="G98" s="192"/>
      <c r="H98" s="192"/>
      <c r="I98" s="192"/>
      <c r="J98" s="193">
        <f>J127</f>
        <v>0</v>
      </c>
      <c r="K98" s="190"/>
      <c r="L98" s="194"/>
      <c r="S98" s="9"/>
      <c r="T98" s="9"/>
      <c r="U98" s="9"/>
      <c r="V98" s="9"/>
      <c r="W98" s="9"/>
      <c r="X98" s="9"/>
      <c r="Y98" s="9"/>
      <c r="Z98" s="9"/>
      <c r="AA98" s="9"/>
      <c r="AB98" s="9"/>
      <c r="AC98" s="9"/>
      <c r="AD98" s="9"/>
      <c r="AE98" s="9"/>
    </row>
    <row r="99" s="9" customFormat="1" ht="24.96" customHeight="1">
      <c r="A99" s="9"/>
      <c r="B99" s="189"/>
      <c r="C99" s="190"/>
      <c r="D99" s="191" t="s">
        <v>134</v>
      </c>
      <c r="E99" s="192"/>
      <c r="F99" s="192"/>
      <c r="G99" s="192"/>
      <c r="H99" s="192"/>
      <c r="I99" s="192"/>
      <c r="J99" s="193">
        <f>J138</f>
        <v>0</v>
      </c>
      <c r="K99" s="190"/>
      <c r="L99" s="194"/>
      <c r="S99" s="9"/>
      <c r="T99" s="9"/>
      <c r="U99" s="9"/>
      <c r="V99" s="9"/>
      <c r="W99" s="9"/>
      <c r="X99" s="9"/>
      <c r="Y99" s="9"/>
      <c r="Z99" s="9"/>
      <c r="AA99" s="9"/>
      <c r="AB99" s="9"/>
      <c r="AC99" s="9"/>
      <c r="AD99" s="9"/>
      <c r="AE99" s="9"/>
    </row>
    <row r="100" s="9" customFormat="1" ht="24.96" customHeight="1">
      <c r="A100" s="9"/>
      <c r="B100" s="189"/>
      <c r="C100" s="190"/>
      <c r="D100" s="191" t="s">
        <v>135</v>
      </c>
      <c r="E100" s="192"/>
      <c r="F100" s="192"/>
      <c r="G100" s="192"/>
      <c r="H100" s="192"/>
      <c r="I100" s="192"/>
      <c r="J100" s="193">
        <f>J143</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136</v>
      </c>
      <c r="E101" s="192"/>
      <c r="F101" s="192"/>
      <c r="G101" s="192"/>
      <c r="H101" s="192"/>
      <c r="I101" s="192"/>
      <c r="J101" s="193">
        <f>J172</f>
        <v>0</v>
      </c>
      <c r="K101" s="190"/>
      <c r="L101" s="194"/>
      <c r="S101" s="9"/>
      <c r="T101" s="9"/>
      <c r="U101" s="9"/>
      <c r="V101" s="9"/>
      <c r="W101" s="9"/>
      <c r="X101" s="9"/>
      <c r="Y101" s="9"/>
      <c r="Z101" s="9"/>
      <c r="AA101" s="9"/>
      <c r="AB101" s="9"/>
      <c r="AC101" s="9"/>
      <c r="AD101" s="9"/>
      <c r="AE101" s="9"/>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137</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6.25" customHeight="1">
      <c r="A111" s="39"/>
      <c r="B111" s="40"/>
      <c r="C111" s="41"/>
      <c r="D111" s="41"/>
      <c r="E111" s="184" t="str">
        <f>E7</f>
        <v>Zvýšení kvaity psychiatrické péče- rekonstrukce pavilonu psychiatrie, KZ MN UL</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2021.1 Psychiatrie - Klimatizace</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 xml:space="preserve"> </v>
      </c>
      <c r="G115" s="41"/>
      <c r="H115" s="41"/>
      <c r="I115" s="33" t="s">
        <v>22</v>
      </c>
      <c r="J115" s="80" t="str">
        <f>IF(J12="","",J12)</f>
        <v>3. 5. 2021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 xml:space="preserve"> </v>
      </c>
      <c r="G117" s="41"/>
      <c r="H117" s="41"/>
      <c r="I117" s="33" t="s">
        <v>29</v>
      </c>
      <c r="J117" s="37" t="str">
        <f>E21</f>
        <v xml:space="preserve"> </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27</v>
      </c>
      <c r="D118" s="41"/>
      <c r="E118" s="41"/>
      <c r="F118" s="28" t="str">
        <f>IF(E18="","",E18)</f>
        <v>Vyplň údaj</v>
      </c>
      <c r="G118" s="41"/>
      <c r="H118" s="41"/>
      <c r="I118" s="33" t="s">
        <v>31</v>
      </c>
      <c r="J118" s="37" t="str">
        <f>E24</f>
        <v xml:space="preserve"> </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0" customFormat="1" ht="29.28" customHeight="1">
      <c r="A120" s="195"/>
      <c r="B120" s="196"/>
      <c r="C120" s="197" t="s">
        <v>138</v>
      </c>
      <c r="D120" s="198" t="s">
        <v>58</v>
      </c>
      <c r="E120" s="198" t="s">
        <v>54</v>
      </c>
      <c r="F120" s="198" t="s">
        <v>55</v>
      </c>
      <c r="G120" s="198" t="s">
        <v>139</v>
      </c>
      <c r="H120" s="198" t="s">
        <v>140</v>
      </c>
      <c r="I120" s="198" t="s">
        <v>141</v>
      </c>
      <c r="J120" s="199" t="s">
        <v>129</v>
      </c>
      <c r="K120" s="200" t="s">
        <v>142</v>
      </c>
      <c r="L120" s="201"/>
      <c r="M120" s="101" t="s">
        <v>1</v>
      </c>
      <c r="N120" s="102" t="s">
        <v>37</v>
      </c>
      <c r="O120" s="102" t="s">
        <v>143</v>
      </c>
      <c r="P120" s="102" t="s">
        <v>144</v>
      </c>
      <c r="Q120" s="102" t="s">
        <v>145</v>
      </c>
      <c r="R120" s="102" t="s">
        <v>146</v>
      </c>
      <c r="S120" s="102" t="s">
        <v>147</v>
      </c>
      <c r="T120" s="103" t="s">
        <v>148</v>
      </c>
      <c r="U120" s="195"/>
      <c r="V120" s="195"/>
      <c r="W120" s="195"/>
      <c r="X120" s="195"/>
      <c r="Y120" s="195"/>
      <c r="Z120" s="195"/>
      <c r="AA120" s="195"/>
      <c r="AB120" s="195"/>
      <c r="AC120" s="195"/>
      <c r="AD120" s="195"/>
      <c r="AE120" s="195"/>
    </row>
    <row r="121" s="2" customFormat="1" ht="22.8" customHeight="1">
      <c r="A121" s="39"/>
      <c r="B121" s="40"/>
      <c r="C121" s="108" t="s">
        <v>149</v>
      </c>
      <c r="D121" s="41"/>
      <c r="E121" s="41"/>
      <c r="F121" s="41"/>
      <c r="G121" s="41"/>
      <c r="H121" s="41"/>
      <c r="I121" s="41"/>
      <c r="J121" s="202">
        <f>BK121</f>
        <v>0</v>
      </c>
      <c r="K121" s="41"/>
      <c r="L121" s="45"/>
      <c r="M121" s="104"/>
      <c r="N121" s="203"/>
      <c r="O121" s="105"/>
      <c r="P121" s="204">
        <f>P122+P127+P138+P143+P172</f>
        <v>0</v>
      </c>
      <c r="Q121" s="105"/>
      <c r="R121" s="204">
        <f>R122+R127+R138+R143+R172</f>
        <v>0</v>
      </c>
      <c r="S121" s="105"/>
      <c r="T121" s="205">
        <f>T122+T127+T138+T143+T172</f>
        <v>0</v>
      </c>
      <c r="U121" s="39"/>
      <c r="V121" s="39"/>
      <c r="W121" s="39"/>
      <c r="X121" s="39"/>
      <c r="Y121" s="39"/>
      <c r="Z121" s="39"/>
      <c r="AA121" s="39"/>
      <c r="AB121" s="39"/>
      <c r="AC121" s="39"/>
      <c r="AD121" s="39"/>
      <c r="AE121" s="39"/>
      <c r="AT121" s="18" t="s">
        <v>72</v>
      </c>
      <c r="AU121" s="18" t="s">
        <v>131</v>
      </c>
      <c r="BK121" s="206">
        <f>BK122+BK127+BK138+BK143+BK172</f>
        <v>0</v>
      </c>
    </row>
    <row r="122" s="11" customFormat="1" ht="25.92" customHeight="1">
      <c r="A122" s="11"/>
      <c r="B122" s="207"/>
      <c r="C122" s="208"/>
      <c r="D122" s="209" t="s">
        <v>72</v>
      </c>
      <c r="E122" s="210" t="s">
        <v>150</v>
      </c>
      <c r="F122" s="210" t="s">
        <v>151</v>
      </c>
      <c r="G122" s="208"/>
      <c r="H122" s="208"/>
      <c r="I122" s="211"/>
      <c r="J122" s="212">
        <f>BK122</f>
        <v>0</v>
      </c>
      <c r="K122" s="208"/>
      <c r="L122" s="213"/>
      <c r="M122" s="214"/>
      <c r="N122" s="215"/>
      <c r="O122" s="215"/>
      <c r="P122" s="216">
        <f>SUM(P123:P126)</f>
        <v>0</v>
      </c>
      <c r="Q122" s="215"/>
      <c r="R122" s="216">
        <f>SUM(R123:R126)</f>
        <v>0</v>
      </c>
      <c r="S122" s="215"/>
      <c r="T122" s="217">
        <f>SUM(T123:T126)</f>
        <v>0</v>
      </c>
      <c r="U122" s="11"/>
      <c r="V122" s="11"/>
      <c r="W122" s="11"/>
      <c r="X122" s="11"/>
      <c r="Y122" s="11"/>
      <c r="Z122" s="11"/>
      <c r="AA122" s="11"/>
      <c r="AB122" s="11"/>
      <c r="AC122" s="11"/>
      <c r="AD122" s="11"/>
      <c r="AE122" s="11"/>
      <c r="AR122" s="218" t="s">
        <v>81</v>
      </c>
      <c r="AT122" s="219" t="s">
        <v>72</v>
      </c>
      <c r="AU122" s="219" t="s">
        <v>73</v>
      </c>
      <c r="AY122" s="218" t="s">
        <v>152</v>
      </c>
      <c r="BK122" s="220">
        <f>SUM(BK123:BK126)</f>
        <v>0</v>
      </c>
    </row>
    <row r="123" s="2" customFormat="1" ht="16.5" customHeight="1">
      <c r="A123" s="39"/>
      <c r="B123" s="40"/>
      <c r="C123" s="221" t="s">
        <v>81</v>
      </c>
      <c r="D123" s="221" t="s">
        <v>153</v>
      </c>
      <c r="E123" s="222" t="s">
        <v>154</v>
      </c>
      <c r="F123" s="223" t="s">
        <v>155</v>
      </c>
      <c r="G123" s="224" t="s">
        <v>156</v>
      </c>
      <c r="H123" s="225">
        <v>80</v>
      </c>
      <c r="I123" s="226"/>
      <c r="J123" s="227">
        <f>ROUND(I123*H123,2)</f>
        <v>0</v>
      </c>
      <c r="K123" s="228"/>
      <c r="L123" s="45"/>
      <c r="M123" s="229" t="s">
        <v>1</v>
      </c>
      <c r="N123" s="230" t="s">
        <v>38</v>
      </c>
      <c r="O123" s="92"/>
      <c r="P123" s="231">
        <f>O123*H123</f>
        <v>0</v>
      </c>
      <c r="Q123" s="231">
        <v>0</v>
      </c>
      <c r="R123" s="231">
        <f>Q123*H123</f>
        <v>0</v>
      </c>
      <c r="S123" s="231">
        <v>0</v>
      </c>
      <c r="T123" s="232">
        <f>S123*H123</f>
        <v>0</v>
      </c>
      <c r="U123" s="39"/>
      <c r="V123" s="39"/>
      <c r="W123" s="39"/>
      <c r="X123" s="39"/>
      <c r="Y123" s="39"/>
      <c r="Z123" s="39"/>
      <c r="AA123" s="39"/>
      <c r="AB123" s="39"/>
      <c r="AC123" s="39"/>
      <c r="AD123" s="39"/>
      <c r="AE123" s="39"/>
      <c r="AR123" s="233" t="s">
        <v>157</v>
      </c>
      <c r="AT123" s="233" t="s">
        <v>153</v>
      </c>
      <c r="AU123" s="233" t="s">
        <v>81</v>
      </c>
      <c r="AY123" s="18" t="s">
        <v>152</v>
      </c>
      <c r="BE123" s="234">
        <f>IF(N123="základní",J123,0)</f>
        <v>0</v>
      </c>
      <c r="BF123" s="234">
        <f>IF(N123="snížená",J123,0)</f>
        <v>0</v>
      </c>
      <c r="BG123" s="234">
        <f>IF(N123="zákl. přenesená",J123,0)</f>
        <v>0</v>
      </c>
      <c r="BH123" s="234">
        <f>IF(N123="sníž. přenesená",J123,0)</f>
        <v>0</v>
      </c>
      <c r="BI123" s="234">
        <f>IF(N123="nulová",J123,0)</f>
        <v>0</v>
      </c>
      <c r="BJ123" s="18" t="s">
        <v>81</v>
      </c>
      <c r="BK123" s="234">
        <f>ROUND(I123*H123,2)</f>
        <v>0</v>
      </c>
      <c r="BL123" s="18" t="s">
        <v>157</v>
      </c>
      <c r="BM123" s="233" t="s">
        <v>158</v>
      </c>
    </row>
    <row r="124" s="2" customFormat="1">
      <c r="A124" s="39"/>
      <c r="B124" s="40"/>
      <c r="C124" s="41"/>
      <c r="D124" s="235" t="s">
        <v>159</v>
      </c>
      <c r="E124" s="41"/>
      <c r="F124" s="236" t="s">
        <v>155</v>
      </c>
      <c r="G124" s="41"/>
      <c r="H124" s="41"/>
      <c r="I124" s="237"/>
      <c r="J124" s="41"/>
      <c r="K124" s="41"/>
      <c r="L124" s="45"/>
      <c r="M124" s="238"/>
      <c r="N124" s="239"/>
      <c r="O124" s="92"/>
      <c r="P124" s="92"/>
      <c r="Q124" s="92"/>
      <c r="R124" s="92"/>
      <c r="S124" s="92"/>
      <c r="T124" s="93"/>
      <c r="U124" s="39"/>
      <c r="V124" s="39"/>
      <c r="W124" s="39"/>
      <c r="X124" s="39"/>
      <c r="Y124" s="39"/>
      <c r="Z124" s="39"/>
      <c r="AA124" s="39"/>
      <c r="AB124" s="39"/>
      <c r="AC124" s="39"/>
      <c r="AD124" s="39"/>
      <c r="AE124" s="39"/>
      <c r="AT124" s="18" t="s">
        <v>159</v>
      </c>
      <c r="AU124" s="18" t="s">
        <v>81</v>
      </c>
    </row>
    <row r="125" s="2" customFormat="1" ht="16.5" customHeight="1">
      <c r="A125" s="39"/>
      <c r="B125" s="40"/>
      <c r="C125" s="221" t="s">
        <v>83</v>
      </c>
      <c r="D125" s="221" t="s">
        <v>153</v>
      </c>
      <c r="E125" s="222" t="s">
        <v>160</v>
      </c>
      <c r="F125" s="223" t="s">
        <v>161</v>
      </c>
      <c r="G125" s="224" t="s">
        <v>156</v>
      </c>
      <c r="H125" s="225">
        <v>25</v>
      </c>
      <c r="I125" s="226"/>
      <c r="J125" s="227">
        <f>ROUND(I125*H125,2)</f>
        <v>0</v>
      </c>
      <c r="K125" s="228"/>
      <c r="L125" s="45"/>
      <c r="M125" s="229" t="s">
        <v>1</v>
      </c>
      <c r="N125" s="230" t="s">
        <v>38</v>
      </c>
      <c r="O125" s="92"/>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157</v>
      </c>
      <c r="AT125" s="233" t="s">
        <v>153</v>
      </c>
      <c r="AU125" s="233" t="s">
        <v>81</v>
      </c>
      <c r="AY125" s="18" t="s">
        <v>152</v>
      </c>
      <c r="BE125" s="234">
        <f>IF(N125="základní",J125,0)</f>
        <v>0</v>
      </c>
      <c r="BF125" s="234">
        <f>IF(N125="snížená",J125,0)</f>
        <v>0</v>
      </c>
      <c r="BG125" s="234">
        <f>IF(N125="zákl. přenesená",J125,0)</f>
        <v>0</v>
      </c>
      <c r="BH125" s="234">
        <f>IF(N125="sníž. přenesená",J125,0)</f>
        <v>0</v>
      </c>
      <c r="BI125" s="234">
        <f>IF(N125="nulová",J125,0)</f>
        <v>0</v>
      </c>
      <c r="BJ125" s="18" t="s">
        <v>81</v>
      </c>
      <c r="BK125" s="234">
        <f>ROUND(I125*H125,2)</f>
        <v>0</v>
      </c>
      <c r="BL125" s="18" t="s">
        <v>157</v>
      </c>
      <c r="BM125" s="233" t="s">
        <v>162</v>
      </c>
    </row>
    <row r="126" s="2" customFormat="1">
      <c r="A126" s="39"/>
      <c r="B126" s="40"/>
      <c r="C126" s="41"/>
      <c r="D126" s="235" t="s">
        <v>159</v>
      </c>
      <c r="E126" s="41"/>
      <c r="F126" s="236" t="s">
        <v>161</v>
      </c>
      <c r="G126" s="41"/>
      <c r="H126" s="41"/>
      <c r="I126" s="237"/>
      <c r="J126" s="41"/>
      <c r="K126" s="41"/>
      <c r="L126" s="45"/>
      <c r="M126" s="238"/>
      <c r="N126" s="239"/>
      <c r="O126" s="92"/>
      <c r="P126" s="92"/>
      <c r="Q126" s="92"/>
      <c r="R126" s="92"/>
      <c r="S126" s="92"/>
      <c r="T126" s="93"/>
      <c r="U126" s="39"/>
      <c r="V126" s="39"/>
      <c r="W126" s="39"/>
      <c r="X126" s="39"/>
      <c r="Y126" s="39"/>
      <c r="Z126" s="39"/>
      <c r="AA126" s="39"/>
      <c r="AB126" s="39"/>
      <c r="AC126" s="39"/>
      <c r="AD126" s="39"/>
      <c r="AE126" s="39"/>
      <c r="AT126" s="18" t="s">
        <v>159</v>
      </c>
      <c r="AU126" s="18" t="s">
        <v>81</v>
      </c>
    </row>
    <row r="127" s="11" customFormat="1" ht="25.92" customHeight="1">
      <c r="A127" s="11"/>
      <c r="B127" s="207"/>
      <c r="C127" s="208"/>
      <c r="D127" s="209" t="s">
        <v>72</v>
      </c>
      <c r="E127" s="210" t="s">
        <v>163</v>
      </c>
      <c r="F127" s="210" t="s">
        <v>164</v>
      </c>
      <c r="G127" s="208"/>
      <c r="H127" s="208"/>
      <c r="I127" s="211"/>
      <c r="J127" s="212">
        <f>BK127</f>
        <v>0</v>
      </c>
      <c r="K127" s="208"/>
      <c r="L127" s="213"/>
      <c r="M127" s="214"/>
      <c r="N127" s="215"/>
      <c r="O127" s="215"/>
      <c r="P127" s="216">
        <f>SUM(P128:P137)</f>
        <v>0</v>
      </c>
      <c r="Q127" s="215"/>
      <c r="R127" s="216">
        <f>SUM(R128:R137)</f>
        <v>0</v>
      </c>
      <c r="S127" s="215"/>
      <c r="T127" s="217">
        <f>SUM(T128:T137)</f>
        <v>0</v>
      </c>
      <c r="U127" s="11"/>
      <c r="V127" s="11"/>
      <c r="W127" s="11"/>
      <c r="X127" s="11"/>
      <c r="Y127" s="11"/>
      <c r="Z127" s="11"/>
      <c r="AA127" s="11"/>
      <c r="AB127" s="11"/>
      <c r="AC127" s="11"/>
      <c r="AD127" s="11"/>
      <c r="AE127" s="11"/>
      <c r="AR127" s="218" t="s">
        <v>81</v>
      </c>
      <c r="AT127" s="219" t="s">
        <v>72</v>
      </c>
      <c r="AU127" s="219" t="s">
        <v>73</v>
      </c>
      <c r="AY127" s="218" t="s">
        <v>152</v>
      </c>
      <c r="BK127" s="220">
        <f>SUM(BK128:BK137)</f>
        <v>0</v>
      </c>
    </row>
    <row r="128" s="2" customFormat="1" ht="16.5" customHeight="1">
      <c r="A128" s="39"/>
      <c r="B128" s="40"/>
      <c r="C128" s="221" t="s">
        <v>165</v>
      </c>
      <c r="D128" s="221" t="s">
        <v>153</v>
      </c>
      <c r="E128" s="222" t="s">
        <v>166</v>
      </c>
      <c r="F128" s="223" t="s">
        <v>167</v>
      </c>
      <c r="G128" s="224" t="s">
        <v>156</v>
      </c>
      <c r="H128" s="225">
        <v>25</v>
      </c>
      <c r="I128" s="226"/>
      <c r="J128" s="227">
        <f>ROUND(I128*H128,2)</f>
        <v>0</v>
      </c>
      <c r="K128" s="228"/>
      <c r="L128" s="45"/>
      <c r="M128" s="229" t="s">
        <v>1</v>
      </c>
      <c r="N128" s="230" t="s">
        <v>38</v>
      </c>
      <c r="O128" s="92"/>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157</v>
      </c>
      <c r="AT128" s="233" t="s">
        <v>153</v>
      </c>
      <c r="AU128" s="233" t="s">
        <v>81</v>
      </c>
      <c r="AY128" s="18" t="s">
        <v>152</v>
      </c>
      <c r="BE128" s="234">
        <f>IF(N128="základní",J128,0)</f>
        <v>0</v>
      </c>
      <c r="BF128" s="234">
        <f>IF(N128="snížená",J128,0)</f>
        <v>0</v>
      </c>
      <c r="BG128" s="234">
        <f>IF(N128="zákl. přenesená",J128,0)</f>
        <v>0</v>
      </c>
      <c r="BH128" s="234">
        <f>IF(N128="sníž. přenesená",J128,0)</f>
        <v>0</v>
      </c>
      <c r="BI128" s="234">
        <f>IF(N128="nulová",J128,0)</f>
        <v>0</v>
      </c>
      <c r="BJ128" s="18" t="s">
        <v>81</v>
      </c>
      <c r="BK128" s="234">
        <f>ROUND(I128*H128,2)</f>
        <v>0</v>
      </c>
      <c r="BL128" s="18" t="s">
        <v>157</v>
      </c>
      <c r="BM128" s="233" t="s">
        <v>168</v>
      </c>
    </row>
    <row r="129" s="2" customFormat="1">
      <c r="A129" s="39"/>
      <c r="B129" s="40"/>
      <c r="C129" s="41"/>
      <c r="D129" s="235" t="s">
        <v>159</v>
      </c>
      <c r="E129" s="41"/>
      <c r="F129" s="236" t="s">
        <v>167</v>
      </c>
      <c r="G129" s="41"/>
      <c r="H129" s="41"/>
      <c r="I129" s="237"/>
      <c r="J129" s="41"/>
      <c r="K129" s="41"/>
      <c r="L129" s="45"/>
      <c r="M129" s="238"/>
      <c r="N129" s="239"/>
      <c r="O129" s="92"/>
      <c r="P129" s="92"/>
      <c r="Q129" s="92"/>
      <c r="R129" s="92"/>
      <c r="S129" s="92"/>
      <c r="T129" s="93"/>
      <c r="U129" s="39"/>
      <c r="V129" s="39"/>
      <c r="W129" s="39"/>
      <c r="X129" s="39"/>
      <c r="Y129" s="39"/>
      <c r="Z129" s="39"/>
      <c r="AA129" s="39"/>
      <c r="AB129" s="39"/>
      <c r="AC129" s="39"/>
      <c r="AD129" s="39"/>
      <c r="AE129" s="39"/>
      <c r="AT129" s="18" t="s">
        <v>159</v>
      </c>
      <c r="AU129" s="18" t="s">
        <v>81</v>
      </c>
    </row>
    <row r="130" s="2" customFormat="1" ht="21.75" customHeight="1">
      <c r="A130" s="39"/>
      <c r="B130" s="40"/>
      <c r="C130" s="221" t="s">
        <v>169</v>
      </c>
      <c r="D130" s="221" t="s">
        <v>153</v>
      </c>
      <c r="E130" s="222" t="s">
        <v>170</v>
      </c>
      <c r="F130" s="223" t="s">
        <v>171</v>
      </c>
      <c r="G130" s="224" t="s">
        <v>156</v>
      </c>
      <c r="H130" s="225">
        <v>4</v>
      </c>
      <c r="I130" s="226"/>
      <c r="J130" s="227">
        <f>ROUND(I130*H130,2)</f>
        <v>0</v>
      </c>
      <c r="K130" s="228"/>
      <c r="L130" s="45"/>
      <c r="M130" s="229" t="s">
        <v>1</v>
      </c>
      <c r="N130" s="230" t="s">
        <v>38</v>
      </c>
      <c r="O130" s="92"/>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157</v>
      </c>
      <c r="AT130" s="233" t="s">
        <v>153</v>
      </c>
      <c r="AU130" s="233" t="s">
        <v>81</v>
      </c>
      <c r="AY130" s="18" t="s">
        <v>152</v>
      </c>
      <c r="BE130" s="234">
        <f>IF(N130="základní",J130,0)</f>
        <v>0</v>
      </c>
      <c r="BF130" s="234">
        <f>IF(N130="snížená",J130,0)</f>
        <v>0</v>
      </c>
      <c r="BG130" s="234">
        <f>IF(N130="zákl. přenesená",J130,0)</f>
        <v>0</v>
      </c>
      <c r="BH130" s="234">
        <f>IF(N130="sníž. přenesená",J130,0)</f>
        <v>0</v>
      </c>
      <c r="BI130" s="234">
        <f>IF(N130="nulová",J130,0)</f>
        <v>0</v>
      </c>
      <c r="BJ130" s="18" t="s">
        <v>81</v>
      </c>
      <c r="BK130" s="234">
        <f>ROUND(I130*H130,2)</f>
        <v>0</v>
      </c>
      <c r="BL130" s="18" t="s">
        <v>157</v>
      </c>
      <c r="BM130" s="233" t="s">
        <v>172</v>
      </c>
    </row>
    <row r="131" s="2" customFormat="1">
      <c r="A131" s="39"/>
      <c r="B131" s="40"/>
      <c r="C131" s="41"/>
      <c r="D131" s="235" t="s">
        <v>159</v>
      </c>
      <c r="E131" s="41"/>
      <c r="F131" s="236" t="s">
        <v>171</v>
      </c>
      <c r="G131" s="41"/>
      <c r="H131" s="41"/>
      <c r="I131" s="237"/>
      <c r="J131" s="41"/>
      <c r="K131" s="41"/>
      <c r="L131" s="45"/>
      <c r="M131" s="238"/>
      <c r="N131" s="239"/>
      <c r="O131" s="92"/>
      <c r="P131" s="92"/>
      <c r="Q131" s="92"/>
      <c r="R131" s="92"/>
      <c r="S131" s="92"/>
      <c r="T131" s="93"/>
      <c r="U131" s="39"/>
      <c r="V131" s="39"/>
      <c r="W131" s="39"/>
      <c r="X131" s="39"/>
      <c r="Y131" s="39"/>
      <c r="Z131" s="39"/>
      <c r="AA131" s="39"/>
      <c r="AB131" s="39"/>
      <c r="AC131" s="39"/>
      <c r="AD131" s="39"/>
      <c r="AE131" s="39"/>
      <c r="AT131" s="18" t="s">
        <v>159</v>
      </c>
      <c r="AU131" s="18" t="s">
        <v>81</v>
      </c>
    </row>
    <row r="132" s="2" customFormat="1" ht="16.5" customHeight="1">
      <c r="A132" s="39"/>
      <c r="B132" s="40"/>
      <c r="C132" s="221" t="s">
        <v>173</v>
      </c>
      <c r="D132" s="221" t="s">
        <v>153</v>
      </c>
      <c r="E132" s="222" t="s">
        <v>174</v>
      </c>
      <c r="F132" s="223" t="s">
        <v>175</v>
      </c>
      <c r="G132" s="224" t="s">
        <v>156</v>
      </c>
      <c r="H132" s="225">
        <v>2</v>
      </c>
      <c r="I132" s="226"/>
      <c r="J132" s="227">
        <f>ROUND(I132*H132,2)</f>
        <v>0</v>
      </c>
      <c r="K132" s="228"/>
      <c r="L132" s="45"/>
      <c r="M132" s="229" t="s">
        <v>1</v>
      </c>
      <c r="N132" s="230" t="s">
        <v>38</v>
      </c>
      <c r="O132" s="92"/>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157</v>
      </c>
      <c r="AT132" s="233" t="s">
        <v>153</v>
      </c>
      <c r="AU132" s="233" t="s">
        <v>81</v>
      </c>
      <c r="AY132" s="18" t="s">
        <v>152</v>
      </c>
      <c r="BE132" s="234">
        <f>IF(N132="základní",J132,0)</f>
        <v>0</v>
      </c>
      <c r="BF132" s="234">
        <f>IF(N132="snížená",J132,0)</f>
        <v>0</v>
      </c>
      <c r="BG132" s="234">
        <f>IF(N132="zákl. přenesená",J132,0)</f>
        <v>0</v>
      </c>
      <c r="BH132" s="234">
        <f>IF(N132="sníž. přenesená",J132,0)</f>
        <v>0</v>
      </c>
      <c r="BI132" s="234">
        <f>IF(N132="nulová",J132,0)</f>
        <v>0</v>
      </c>
      <c r="BJ132" s="18" t="s">
        <v>81</v>
      </c>
      <c r="BK132" s="234">
        <f>ROUND(I132*H132,2)</f>
        <v>0</v>
      </c>
      <c r="BL132" s="18" t="s">
        <v>157</v>
      </c>
      <c r="BM132" s="233" t="s">
        <v>176</v>
      </c>
    </row>
    <row r="133" s="2" customFormat="1">
      <c r="A133" s="39"/>
      <c r="B133" s="40"/>
      <c r="C133" s="41"/>
      <c r="D133" s="235" t="s">
        <v>159</v>
      </c>
      <c r="E133" s="41"/>
      <c r="F133" s="236" t="s">
        <v>175</v>
      </c>
      <c r="G133" s="41"/>
      <c r="H133" s="41"/>
      <c r="I133" s="237"/>
      <c r="J133" s="41"/>
      <c r="K133" s="41"/>
      <c r="L133" s="45"/>
      <c r="M133" s="238"/>
      <c r="N133" s="239"/>
      <c r="O133" s="92"/>
      <c r="P133" s="92"/>
      <c r="Q133" s="92"/>
      <c r="R133" s="92"/>
      <c r="S133" s="92"/>
      <c r="T133" s="93"/>
      <c r="U133" s="39"/>
      <c r="V133" s="39"/>
      <c r="W133" s="39"/>
      <c r="X133" s="39"/>
      <c r="Y133" s="39"/>
      <c r="Z133" s="39"/>
      <c r="AA133" s="39"/>
      <c r="AB133" s="39"/>
      <c r="AC133" s="39"/>
      <c r="AD133" s="39"/>
      <c r="AE133" s="39"/>
      <c r="AT133" s="18" t="s">
        <v>159</v>
      </c>
      <c r="AU133" s="18" t="s">
        <v>81</v>
      </c>
    </row>
    <row r="134" s="2" customFormat="1" ht="16.5" customHeight="1">
      <c r="A134" s="39"/>
      <c r="B134" s="40"/>
      <c r="C134" s="221" t="s">
        <v>177</v>
      </c>
      <c r="D134" s="221" t="s">
        <v>153</v>
      </c>
      <c r="E134" s="222" t="s">
        <v>178</v>
      </c>
      <c r="F134" s="223" t="s">
        <v>179</v>
      </c>
      <c r="G134" s="224" t="s">
        <v>180</v>
      </c>
      <c r="H134" s="225">
        <v>1</v>
      </c>
      <c r="I134" s="226"/>
      <c r="J134" s="227">
        <f>ROUND(I134*H134,2)</f>
        <v>0</v>
      </c>
      <c r="K134" s="228"/>
      <c r="L134" s="45"/>
      <c r="M134" s="229" t="s">
        <v>1</v>
      </c>
      <c r="N134" s="230" t="s">
        <v>38</v>
      </c>
      <c r="O134" s="92"/>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157</v>
      </c>
      <c r="AT134" s="233" t="s">
        <v>153</v>
      </c>
      <c r="AU134" s="233" t="s">
        <v>81</v>
      </c>
      <c r="AY134" s="18" t="s">
        <v>152</v>
      </c>
      <c r="BE134" s="234">
        <f>IF(N134="základní",J134,0)</f>
        <v>0</v>
      </c>
      <c r="BF134" s="234">
        <f>IF(N134="snížená",J134,0)</f>
        <v>0</v>
      </c>
      <c r="BG134" s="234">
        <f>IF(N134="zákl. přenesená",J134,0)</f>
        <v>0</v>
      </c>
      <c r="BH134" s="234">
        <f>IF(N134="sníž. přenesená",J134,0)</f>
        <v>0</v>
      </c>
      <c r="BI134" s="234">
        <f>IF(N134="nulová",J134,0)</f>
        <v>0</v>
      </c>
      <c r="BJ134" s="18" t="s">
        <v>81</v>
      </c>
      <c r="BK134" s="234">
        <f>ROUND(I134*H134,2)</f>
        <v>0</v>
      </c>
      <c r="BL134" s="18" t="s">
        <v>157</v>
      </c>
      <c r="BM134" s="233" t="s">
        <v>181</v>
      </c>
    </row>
    <row r="135" s="2" customFormat="1">
      <c r="A135" s="39"/>
      <c r="B135" s="40"/>
      <c r="C135" s="41"/>
      <c r="D135" s="235" t="s">
        <v>159</v>
      </c>
      <c r="E135" s="41"/>
      <c r="F135" s="236" t="s">
        <v>179</v>
      </c>
      <c r="G135" s="41"/>
      <c r="H135" s="41"/>
      <c r="I135" s="237"/>
      <c r="J135" s="41"/>
      <c r="K135" s="41"/>
      <c r="L135" s="45"/>
      <c r="M135" s="238"/>
      <c r="N135" s="239"/>
      <c r="O135" s="92"/>
      <c r="P135" s="92"/>
      <c r="Q135" s="92"/>
      <c r="R135" s="92"/>
      <c r="S135" s="92"/>
      <c r="T135" s="93"/>
      <c r="U135" s="39"/>
      <c r="V135" s="39"/>
      <c r="W135" s="39"/>
      <c r="X135" s="39"/>
      <c r="Y135" s="39"/>
      <c r="Z135" s="39"/>
      <c r="AA135" s="39"/>
      <c r="AB135" s="39"/>
      <c r="AC135" s="39"/>
      <c r="AD135" s="39"/>
      <c r="AE135" s="39"/>
      <c r="AT135" s="18" t="s">
        <v>159</v>
      </c>
      <c r="AU135" s="18" t="s">
        <v>81</v>
      </c>
    </row>
    <row r="136" s="2" customFormat="1" ht="16.5" customHeight="1">
      <c r="A136" s="39"/>
      <c r="B136" s="40"/>
      <c r="C136" s="221" t="s">
        <v>182</v>
      </c>
      <c r="D136" s="221" t="s">
        <v>153</v>
      </c>
      <c r="E136" s="222" t="s">
        <v>183</v>
      </c>
      <c r="F136" s="223" t="s">
        <v>184</v>
      </c>
      <c r="G136" s="224" t="s">
        <v>180</v>
      </c>
      <c r="H136" s="225">
        <v>1</v>
      </c>
      <c r="I136" s="226"/>
      <c r="J136" s="227">
        <f>ROUND(I136*H136,2)</f>
        <v>0</v>
      </c>
      <c r="K136" s="228"/>
      <c r="L136" s="45"/>
      <c r="M136" s="229" t="s">
        <v>1</v>
      </c>
      <c r="N136" s="230" t="s">
        <v>38</v>
      </c>
      <c r="O136" s="92"/>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157</v>
      </c>
      <c r="AT136" s="233" t="s">
        <v>153</v>
      </c>
      <c r="AU136" s="233" t="s">
        <v>81</v>
      </c>
      <c r="AY136" s="18" t="s">
        <v>152</v>
      </c>
      <c r="BE136" s="234">
        <f>IF(N136="základní",J136,0)</f>
        <v>0</v>
      </c>
      <c r="BF136" s="234">
        <f>IF(N136="snížená",J136,0)</f>
        <v>0</v>
      </c>
      <c r="BG136" s="234">
        <f>IF(N136="zákl. přenesená",J136,0)</f>
        <v>0</v>
      </c>
      <c r="BH136" s="234">
        <f>IF(N136="sníž. přenesená",J136,0)</f>
        <v>0</v>
      </c>
      <c r="BI136" s="234">
        <f>IF(N136="nulová",J136,0)</f>
        <v>0</v>
      </c>
      <c r="BJ136" s="18" t="s">
        <v>81</v>
      </c>
      <c r="BK136" s="234">
        <f>ROUND(I136*H136,2)</f>
        <v>0</v>
      </c>
      <c r="BL136" s="18" t="s">
        <v>157</v>
      </c>
      <c r="BM136" s="233" t="s">
        <v>185</v>
      </c>
    </row>
    <row r="137" s="2" customFormat="1">
      <c r="A137" s="39"/>
      <c r="B137" s="40"/>
      <c r="C137" s="41"/>
      <c r="D137" s="235" t="s">
        <v>159</v>
      </c>
      <c r="E137" s="41"/>
      <c r="F137" s="236" t="s">
        <v>184</v>
      </c>
      <c r="G137" s="41"/>
      <c r="H137" s="41"/>
      <c r="I137" s="237"/>
      <c r="J137" s="41"/>
      <c r="K137" s="41"/>
      <c r="L137" s="45"/>
      <c r="M137" s="238"/>
      <c r="N137" s="239"/>
      <c r="O137" s="92"/>
      <c r="P137" s="92"/>
      <c r="Q137" s="92"/>
      <c r="R137" s="92"/>
      <c r="S137" s="92"/>
      <c r="T137" s="93"/>
      <c r="U137" s="39"/>
      <c r="V137" s="39"/>
      <c r="W137" s="39"/>
      <c r="X137" s="39"/>
      <c r="Y137" s="39"/>
      <c r="Z137" s="39"/>
      <c r="AA137" s="39"/>
      <c r="AB137" s="39"/>
      <c r="AC137" s="39"/>
      <c r="AD137" s="39"/>
      <c r="AE137" s="39"/>
      <c r="AT137" s="18" t="s">
        <v>159</v>
      </c>
      <c r="AU137" s="18" t="s">
        <v>81</v>
      </c>
    </row>
    <row r="138" s="11" customFormat="1" ht="25.92" customHeight="1">
      <c r="A138" s="11"/>
      <c r="B138" s="207"/>
      <c r="C138" s="208"/>
      <c r="D138" s="209" t="s">
        <v>72</v>
      </c>
      <c r="E138" s="210" t="s">
        <v>186</v>
      </c>
      <c r="F138" s="210" t="s">
        <v>187</v>
      </c>
      <c r="G138" s="208"/>
      <c r="H138" s="208"/>
      <c r="I138" s="211"/>
      <c r="J138" s="212">
        <f>BK138</f>
        <v>0</v>
      </c>
      <c r="K138" s="208"/>
      <c r="L138" s="213"/>
      <c r="M138" s="214"/>
      <c r="N138" s="215"/>
      <c r="O138" s="215"/>
      <c r="P138" s="216">
        <f>SUM(P139:P142)</f>
        <v>0</v>
      </c>
      <c r="Q138" s="215"/>
      <c r="R138" s="216">
        <f>SUM(R139:R142)</f>
        <v>0</v>
      </c>
      <c r="S138" s="215"/>
      <c r="T138" s="217">
        <f>SUM(T139:T142)</f>
        <v>0</v>
      </c>
      <c r="U138" s="11"/>
      <c r="V138" s="11"/>
      <c r="W138" s="11"/>
      <c r="X138" s="11"/>
      <c r="Y138" s="11"/>
      <c r="Z138" s="11"/>
      <c r="AA138" s="11"/>
      <c r="AB138" s="11"/>
      <c r="AC138" s="11"/>
      <c r="AD138" s="11"/>
      <c r="AE138" s="11"/>
      <c r="AR138" s="218" t="s">
        <v>81</v>
      </c>
      <c r="AT138" s="219" t="s">
        <v>72</v>
      </c>
      <c r="AU138" s="219" t="s">
        <v>73</v>
      </c>
      <c r="AY138" s="218" t="s">
        <v>152</v>
      </c>
      <c r="BK138" s="220">
        <f>SUM(BK139:BK142)</f>
        <v>0</v>
      </c>
    </row>
    <row r="139" s="2" customFormat="1" ht="44.25" customHeight="1">
      <c r="A139" s="39"/>
      <c r="B139" s="40"/>
      <c r="C139" s="221" t="s">
        <v>188</v>
      </c>
      <c r="D139" s="221" t="s">
        <v>153</v>
      </c>
      <c r="E139" s="222" t="s">
        <v>189</v>
      </c>
      <c r="F139" s="223" t="s">
        <v>190</v>
      </c>
      <c r="G139" s="224" t="s">
        <v>156</v>
      </c>
      <c r="H139" s="225">
        <v>8</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157</v>
      </c>
      <c r="AT139" s="233" t="s">
        <v>153</v>
      </c>
      <c r="AU139" s="233" t="s">
        <v>81</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157</v>
      </c>
      <c r="BM139" s="233" t="s">
        <v>191</v>
      </c>
    </row>
    <row r="140" s="2" customFormat="1">
      <c r="A140" s="39"/>
      <c r="B140" s="40"/>
      <c r="C140" s="41"/>
      <c r="D140" s="235" t="s">
        <v>159</v>
      </c>
      <c r="E140" s="41"/>
      <c r="F140" s="236" t="s">
        <v>190</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81</v>
      </c>
    </row>
    <row r="141" s="2" customFormat="1" ht="44.25" customHeight="1">
      <c r="A141" s="39"/>
      <c r="B141" s="40"/>
      <c r="C141" s="221" t="s">
        <v>192</v>
      </c>
      <c r="D141" s="221" t="s">
        <v>153</v>
      </c>
      <c r="E141" s="222" t="s">
        <v>193</v>
      </c>
      <c r="F141" s="223" t="s">
        <v>194</v>
      </c>
      <c r="G141" s="224" t="s">
        <v>195</v>
      </c>
      <c r="H141" s="225">
        <v>30</v>
      </c>
      <c r="I141" s="226"/>
      <c r="J141" s="227">
        <f>ROUND(I141*H141,2)</f>
        <v>0</v>
      </c>
      <c r="K141" s="228"/>
      <c r="L141" s="45"/>
      <c r="M141" s="229" t="s">
        <v>1</v>
      </c>
      <c r="N141" s="230" t="s">
        <v>38</v>
      </c>
      <c r="O141" s="92"/>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157</v>
      </c>
      <c r="AT141" s="233" t="s">
        <v>153</v>
      </c>
      <c r="AU141" s="233" t="s">
        <v>81</v>
      </c>
      <c r="AY141" s="18" t="s">
        <v>152</v>
      </c>
      <c r="BE141" s="234">
        <f>IF(N141="základní",J141,0)</f>
        <v>0</v>
      </c>
      <c r="BF141" s="234">
        <f>IF(N141="snížená",J141,0)</f>
        <v>0</v>
      </c>
      <c r="BG141" s="234">
        <f>IF(N141="zákl. přenesená",J141,0)</f>
        <v>0</v>
      </c>
      <c r="BH141" s="234">
        <f>IF(N141="sníž. přenesená",J141,0)</f>
        <v>0</v>
      </c>
      <c r="BI141" s="234">
        <f>IF(N141="nulová",J141,0)</f>
        <v>0</v>
      </c>
      <c r="BJ141" s="18" t="s">
        <v>81</v>
      </c>
      <c r="BK141" s="234">
        <f>ROUND(I141*H141,2)</f>
        <v>0</v>
      </c>
      <c r="BL141" s="18" t="s">
        <v>157</v>
      </c>
      <c r="BM141" s="233" t="s">
        <v>196</v>
      </c>
    </row>
    <row r="142" s="2" customFormat="1">
      <c r="A142" s="39"/>
      <c r="B142" s="40"/>
      <c r="C142" s="41"/>
      <c r="D142" s="235" t="s">
        <v>159</v>
      </c>
      <c r="E142" s="41"/>
      <c r="F142" s="236" t="s">
        <v>194</v>
      </c>
      <c r="G142" s="41"/>
      <c r="H142" s="41"/>
      <c r="I142" s="237"/>
      <c r="J142" s="41"/>
      <c r="K142" s="41"/>
      <c r="L142" s="45"/>
      <c r="M142" s="238"/>
      <c r="N142" s="239"/>
      <c r="O142" s="92"/>
      <c r="P142" s="92"/>
      <c r="Q142" s="92"/>
      <c r="R142" s="92"/>
      <c r="S142" s="92"/>
      <c r="T142" s="93"/>
      <c r="U142" s="39"/>
      <c r="V142" s="39"/>
      <c r="W142" s="39"/>
      <c r="X142" s="39"/>
      <c r="Y142" s="39"/>
      <c r="Z142" s="39"/>
      <c r="AA142" s="39"/>
      <c r="AB142" s="39"/>
      <c r="AC142" s="39"/>
      <c r="AD142" s="39"/>
      <c r="AE142" s="39"/>
      <c r="AT142" s="18" t="s">
        <v>159</v>
      </c>
      <c r="AU142" s="18" t="s">
        <v>81</v>
      </c>
    </row>
    <row r="143" s="11" customFormat="1" ht="25.92" customHeight="1">
      <c r="A143" s="11"/>
      <c r="B143" s="207"/>
      <c r="C143" s="208"/>
      <c r="D143" s="209" t="s">
        <v>72</v>
      </c>
      <c r="E143" s="210" t="s">
        <v>197</v>
      </c>
      <c r="F143" s="210" t="s">
        <v>198</v>
      </c>
      <c r="G143" s="208"/>
      <c r="H143" s="208"/>
      <c r="I143" s="211"/>
      <c r="J143" s="212">
        <f>BK143</f>
        <v>0</v>
      </c>
      <c r="K143" s="208"/>
      <c r="L143" s="213"/>
      <c r="M143" s="214"/>
      <c r="N143" s="215"/>
      <c r="O143" s="215"/>
      <c r="P143" s="216">
        <f>SUM(P144:P171)</f>
        <v>0</v>
      </c>
      <c r="Q143" s="215"/>
      <c r="R143" s="216">
        <f>SUM(R144:R171)</f>
        <v>0</v>
      </c>
      <c r="S143" s="215"/>
      <c r="T143" s="217">
        <f>SUM(T144:T171)</f>
        <v>0</v>
      </c>
      <c r="U143" s="11"/>
      <c r="V143" s="11"/>
      <c r="W143" s="11"/>
      <c r="X143" s="11"/>
      <c r="Y143" s="11"/>
      <c r="Z143" s="11"/>
      <c r="AA143" s="11"/>
      <c r="AB143" s="11"/>
      <c r="AC143" s="11"/>
      <c r="AD143" s="11"/>
      <c r="AE143" s="11"/>
      <c r="AR143" s="218" t="s">
        <v>81</v>
      </c>
      <c r="AT143" s="219" t="s">
        <v>72</v>
      </c>
      <c r="AU143" s="219" t="s">
        <v>73</v>
      </c>
      <c r="AY143" s="218" t="s">
        <v>152</v>
      </c>
      <c r="BK143" s="220">
        <f>SUM(BK144:BK171)</f>
        <v>0</v>
      </c>
    </row>
    <row r="144" s="2" customFormat="1" ht="66.75" customHeight="1">
      <c r="A144" s="39"/>
      <c r="B144" s="40"/>
      <c r="C144" s="240" t="s">
        <v>199</v>
      </c>
      <c r="D144" s="240" t="s">
        <v>200</v>
      </c>
      <c r="E144" s="241" t="s">
        <v>201</v>
      </c>
      <c r="F144" s="242" t="s">
        <v>202</v>
      </c>
      <c r="G144" s="243" t="s">
        <v>180</v>
      </c>
      <c r="H144" s="244">
        <v>1</v>
      </c>
      <c r="I144" s="245"/>
      <c r="J144" s="246">
        <f>ROUND(I144*H144,2)</f>
        <v>0</v>
      </c>
      <c r="K144" s="247"/>
      <c r="L144" s="248"/>
      <c r="M144" s="249" t="s">
        <v>1</v>
      </c>
      <c r="N144" s="25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203</v>
      </c>
      <c r="AT144" s="233" t="s">
        <v>200</v>
      </c>
      <c r="AU144" s="233" t="s">
        <v>81</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157</v>
      </c>
      <c r="BM144" s="233" t="s">
        <v>204</v>
      </c>
    </row>
    <row r="145" s="2" customFormat="1">
      <c r="A145" s="39"/>
      <c r="B145" s="40"/>
      <c r="C145" s="41"/>
      <c r="D145" s="235" t="s">
        <v>159</v>
      </c>
      <c r="E145" s="41"/>
      <c r="F145" s="236" t="s">
        <v>202</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81</v>
      </c>
    </row>
    <row r="146" s="2" customFormat="1" ht="89.25" customHeight="1">
      <c r="A146" s="39"/>
      <c r="B146" s="40"/>
      <c r="C146" s="240" t="s">
        <v>205</v>
      </c>
      <c r="D146" s="240" t="s">
        <v>200</v>
      </c>
      <c r="E146" s="241" t="s">
        <v>206</v>
      </c>
      <c r="F146" s="242" t="s">
        <v>207</v>
      </c>
      <c r="G146" s="243" t="s">
        <v>180</v>
      </c>
      <c r="H146" s="244">
        <v>1</v>
      </c>
      <c r="I146" s="245"/>
      <c r="J146" s="246">
        <f>ROUND(I146*H146,2)</f>
        <v>0</v>
      </c>
      <c r="K146" s="247"/>
      <c r="L146" s="248"/>
      <c r="M146" s="249" t="s">
        <v>1</v>
      </c>
      <c r="N146" s="250" t="s">
        <v>38</v>
      </c>
      <c r="O146" s="92"/>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203</v>
      </c>
      <c r="AT146" s="233" t="s">
        <v>200</v>
      </c>
      <c r="AU146" s="233" t="s">
        <v>81</v>
      </c>
      <c r="AY146" s="18" t="s">
        <v>152</v>
      </c>
      <c r="BE146" s="234">
        <f>IF(N146="základní",J146,0)</f>
        <v>0</v>
      </c>
      <c r="BF146" s="234">
        <f>IF(N146="snížená",J146,0)</f>
        <v>0</v>
      </c>
      <c r="BG146" s="234">
        <f>IF(N146="zákl. přenesená",J146,0)</f>
        <v>0</v>
      </c>
      <c r="BH146" s="234">
        <f>IF(N146="sníž. přenesená",J146,0)</f>
        <v>0</v>
      </c>
      <c r="BI146" s="234">
        <f>IF(N146="nulová",J146,0)</f>
        <v>0</v>
      </c>
      <c r="BJ146" s="18" t="s">
        <v>81</v>
      </c>
      <c r="BK146" s="234">
        <f>ROUND(I146*H146,2)</f>
        <v>0</v>
      </c>
      <c r="BL146" s="18" t="s">
        <v>157</v>
      </c>
      <c r="BM146" s="233" t="s">
        <v>208</v>
      </c>
    </row>
    <row r="147" s="2" customFormat="1">
      <c r="A147" s="39"/>
      <c r="B147" s="40"/>
      <c r="C147" s="41"/>
      <c r="D147" s="235" t="s">
        <v>159</v>
      </c>
      <c r="E147" s="41"/>
      <c r="F147" s="236" t="s">
        <v>207</v>
      </c>
      <c r="G147" s="41"/>
      <c r="H147" s="41"/>
      <c r="I147" s="237"/>
      <c r="J147" s="41"/>
      <c r="K147" s="41"/>
      <c r="L147" s="45"/>
      <c r="M147" s="238"/>
      <c r="N147" s="239"/>
      <c r="O147" s="92"/>
      <c r="P147" s="92"/>
      <c r="Q147" s="92"/>
      <c r="R147" s="92"/>
      <c r="S147" s="92"/>
      <c r="T147" s="93"/>
      <c r="U147" s="39"/>
      <c r="V147" s="39"/>
      <c r="W147" s="39"/>
      <c r="X147" s="39"/>
      <c r="Y147" s="39"/>
      <c r="Z147" s="39"/>
      <c r="AA147" s="39"/>
      <c r="AB147" s="39"/>
      <c r="AC147" s="39"/>
      <c r="AD147" s="39"/>
      <c r="AE147" s="39"/>
      <c r="AT147" s="18" t="s">
        <v>159</v>
      </c>
      <c r="AU147" s="18" t="s">
        <v>81</v>
      </c>
    </row>
    <row r="148" s="2" customFormat="1" ht="16.5" customHeight="1">
      <c r="A148" s="39"/>
      <c r="B148" s="40"/>
      <c r="C148" s="240" t="s">
        <v>209</v>
      </c>
      <c r="D148" s="240" t="s">
        <v>200</v>
      </c>
      <c r="E148" s="241" t="s">
        <v>210</v>
      </c>
      <c r="F148" s="242" t="s">
        <v>211</v>
      </c>
      <c r="G148" s="243" t="s">
        <v>212</v>
      </c>
      <c r="H148" s="244">
        <v>9</v>
      </c>
      <c r="I148" s="245"/>
      <c r="J148" s="246">
        <f>ROUND(I148*H148,2)</f>
        <v>0</v>
      </c>
      <c r="K148" s="247"/>
      <c r="L148" s="248"/>
      <c r="M148" s="249" t="s">
        <v>1</v>
      </c>
      <c r="N148" s="25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203</v>
      </c>
      <c r="AT148" s="233" t="s">
        <v>200</v>
      </c>
      <c r="AU148" s="233" t="s">
        <v>81</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157</v>
      </c>
      <c r="BM148" s="233" t="s">
        <v>213</v>
      </c>
    </row>
    <row r="149" s="2" customFormat="1">
      <c r="A149" s="39"/>
      <c r="B149" s="40"/>
      <c r="C149" s="41"/>
      <c r="D149" s="235" t="s">
        <v>159</v>
      </c>
      <c r="E149" s="41"/>
      <c r="F149" s="236" t="s">
        <v>211</v>
      </c>
      <c r="G149" s="41"/>
      <c r="H149" s="41"/>
      <c r="I149" s="237"/>
      <c r="J149" s="41"/>
      <c r="K149" s="41"/>
      <c r="L149" s="45"/>
      <c r="M149" s="238"/>
      <c r="N149" s="239"/>
      <c r="O149" s="92"/>
      <c r="P149" s="92"/>
      <c r="Q149" s="92"/>
      <c r="R149" s="92"/>
      <c r="S149" s="92"/>
      <c r="T149" s="93"/>
      <c r="U149" s="39"/>
      <c r="V149" s="39"/>
      <c r="W149" s="39"/>
      <c r="X149" s="39"/>
      <c r="Y149" s="39"/>
      <c r="Z149" s="39"/>
      <c r="AA149" s="39"/>
      <c r="AB149" s="39"/>
      <c r="AC149" s="39"/>
      <c r="AD149" s="39"/>
      <c r="AE149" s="39"/>
      <c r="AT149" s="18" t="s">
        <v>159</v>
      </c>
      <c r="AU149" s="18" t="s">
        <v>81</v>
      </c>
    </row>
    <row r="150" s="2" customFormat="1" ht="16.5" customHeight="1">
      <c r="A150" s="39"/>
      <c r="B150" s="40"/>
      <c r="C150" s="240" t="s">
        <v>214</v>
      </c>
      <c r="D150" s="240" t="s">
        <v>200</v>
      </c>
      <c r="E150" s="241" t="s">
        <v>215</v>
      </c>
      <c r="F150" s="242" t="s">
        <v>216</v>
      </c>
      <c r="G150" s="243" t="s">
        <v>212</v>
      </c>
      <c r="H150" s="244">
        <v>9</v>
      </c>
      <c r="I150" s="245"/>
      <c r="J150" s="246">
        <f>ROUND(I150*H150,2)</f>
        <v>0</v>
      </c>
      <c r="K150" s="247"/>
      <c r="L150" s="248"/>
      <c r="M150" s="249" t="s">
        <v>1</v>
      </c>
      <c r="N150" s="250" t="s">
        <v>38</v>
      </c>
      <c r="O150" s="92"/>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203</v>
      </c>
      <c r="AT150" s="233" t="s">
        <v>200</v>
      </c>
      <c r="AU150" s="233" t="s">
        <v>81</v>
      </c>
      <c r="AY150" s="18" t="s">
        <v>152</v>
      </c>
      <c r="BE150" s="234">
        <f>IF(N150="základní",J150,0)</f>
        <v>0</v>
      </c>
      <c r="BF150" s="234">
        <f>IF(N150="snížená",J150,0)</f>
        <v>0</v>
      </c>
      <c r="BG150" s="234">
        <f>IF(N150="zákl. přenesená",J150,0)</f>
        <v>0</v>
      </c>
      <c r="BH150" s="234">
        <f>IF(N150="sníž. přenesená",J150,0)</f>
        <v>0</v>
      </c>
      <c r="BI150" s="234">
        <f>IF(N150="nulová",J150,0)</f>
        <v>0</v>
      </c>
      <c r="BJ150" s="18" t="s">
        <v>81</v>
      </c>
      <c r="BK150" s="234">
        <f>ROUND(I150*H150,2)</f>
        <v>0</v>
      </c>
      <c r="BL150" s="18" t="s">
        <v>157</v>
      </c>
      <c r="BM150" s="233" t="s">
        <v>217</v>
      </c>
    </row>
    <row r="151" s="2" customFormat="1">
      <c r="A151" s="39"/>
      <c r="B151" s="40"/>
      <c r="C151" s="41"/>
      <c r="D151" s="235" t="s">
        <v>159</v>
      </c>
      <c r="E151" s="41"/>
      <c r="F151" s="236" t="s">
        <v>216</v>
      </c>
      <c r="G151" s="41"/>
      <c r="H151" s="41"/>
      <c r="I151" s="237"/>
      <c r="J151" s="41"/>
      <c r="K151" s="41"/>
      <c r="L151" s="45"/>
      <c r="M151" s="238"/>
      <c r="N151" s="239"/>
      <c r="O151" s="92"/>
      <c r="P151" s="92"/>
      <c r="Q151" s="92"/>
      <c r="R151" s="92"/>
      <c r="S151" s="92"/>
      <c r="T151" s="93"/>
      <c r="U151" s="39"/>
      <c r="V151" s="39"/>
      <c r="W151" s="39"/>
      <c r="X151" s="39"/>
      <c r="Y151" s="39"/>
      <c r="Z151" s="39"/>
      <c r="AA151" s="39"/>
      <c r="AB151" s="39"/>
      <c r="AC151" s="39"/>
      <c r="AD151" s="39"/>
      <c r="AE151" s="39"/>
      <c r="AT151" s="18" t="s">
        <v>159</v>
      </c>
      <c r="AU151" s="18" t="s">
        <v>81</v>
      </c>
    </row>
    <row r="152" s="2" customFormat="1" ht="33" customHeight="1">
      <c r="A152" s="39"/>
      <c r="B152" s="40"/>
      <c r="C152" s="240" t="s">
        <v>218</v>
      </c>
      <c r="D152" s="240" t="s">
        <v>200</v>
      </c>
      <c r="E152" s="241" t="s">
        <v>219</v>
      </c>
      <c r="F152" s="242" t="s">
        <v>220</v>
      </c>
      <c r="G152" s="243" t="s">
        <v>212</v>
      </c>
      <c r="H152" s="244">
        <v>9</v>
      </c>
      <c r="I152" s="245"/>
      <c r="J152" s="246">
        <f>ROUND(I152*H152,2)</f>
        <v>0</v>
      </c>
      <c r="K152" s="247"/>
      <c r="L152" s="248"/>
      <c r="M152" s="249" t="s">
        <v>1</v>
      </c>
      <c r="N152" s="250" t="s">
        <v>38</v>
      </c>
      <c r="O152" s="92"/>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203</v>
      </c>
      <c r="AT152" s="233" t="s">
        <v>200</v>
      </c>
      <c r="AU152" s="233" t="s">
        <v>81</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157</v>
      </c>
      <c r="BM152" s="233" t="s">
        <v>221</v>
      </c>
    </row>
    <row r="153" s="2" customFormat="1">
      <c r="A153" s="39"/>
      <c r="B153" s="40"/>
      <c r="C153" s="41"/>
      <c r="D153" s="235" t="s">
        <v>159</v>
      </c>
      <c r="E153" s="41"/>
      <c r="F153" s="236" t="s">
        <v>220</v>
      </c>
      <c r="G153" s="41"/>
      <c r="H153" s="41"/>
      <c r="I153" s="237"/>
      <c r="J153" s="41"/>
      <c r="K153" s="41"/>
      <c r="L153" s="45"/>
      <c r="M153" s="238"/>
      <c r="N153" s="239"/>
      <c r="O153" s="92"/>
      <c r="P153" s="92"/>
      <c r="Q153" s="92"/>
      <c r="R153" s="92"/>
      <c r="S153" s="92"/>
      <c r="T153" s="93"/>
      <c r="U153" s="39"/>
      <c r="V153" s="39"/>
      <c r="W153" s="39"/>
      <c r="X153" s="39"/>
      <c r="Y153" s="39"/>
      <c r="Z153" s="39"/>
      <c r="AA153" s="39"/>
      <c r="AB153" s="39"/>
      <c r="AC153" s="39"/>
      <c r="AD153" s="39"/>
      <c r="AE153" s="39"/>
      <c r="AT153" s="18" t="s">
        <v>159</v>
      </c>
      <c r="AU153" s="18" t="s">
        <v>81</v>
      </c>
    </row>
    <row r="154" s="2" customFormat="1" ht="33" customHeight="1">
      <c r="A154" s="39"/>
      <c r="B154" s="40"/>
      <c r="C154" s="240" t="s">
        <v>8</v>
      </c>
      <c r="D154" s="240" t="s">
        <v>200</v>
      </c>
      <c r="E154" s="241" t="s">
        <v>222</v>
      </c>
      <c r="F154" s="242" t="s">
        <v>223</v>
      </c>
      <c r="G154" s="243" t="s">
        <v>212</v>
      </c>
      <c r="H154" s="244">
        <v>9</v>
      </c>
      <c r="I154" s="245"/>
      <c r="J154" s="246">
        <f>ROUND(I154*H154,2)</f>
        <v>0</v>
      </c>
      <c r="K154" s="247"/>
      <c r="L154" s="248"/>
      <c r="M154" s="249" t="s">
        <v>1</v>
      </c>
      <c r="N154" s="250" t="s">
        <v>38</v>
      </c>
      <c r="O154" s="92"/>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203</v>
      </c>
      <c r="AT154" s="233" t="s">
        <v>200</v>
      </c>
      <c r="AU154" s="233" t="s">
        <v>81</v>
      </c>
      <c r="AY154" s="18" t="s">
        <v>152</v>
      </c>
      <c r="BE154" s="234">
        <f>IF(N154="základní",J154,0)</f>
        <v>0</v>
      </c>
      <c r="BF154" s="234">
        <f>IF(N154="snížená",J154,0)</f>
        <v>0</v>
      </c>
      <c r="BG154" s="234">
        <f>IF(N154="zákl. přenesená",J154,0)</f>
        <v>0</v>
      </c>
      <c r="BH154" s="234">
        <f>IF(N154="sníž. přenesená",J154,0)</f>
        <v>0</v>
      </c>
      <c r="BI154" s="234">
        <f>IF(N154="nulová",J154,0)</f>
        <v>0</v>
      </c>
      <c r="BJ154" s="18" t="s">
        <v>81</v>
      </c>
      <c r="BK154" s="234">
        <f>ROUND(I154*H154,2)</f>
        <v>0</v>
      </c>
      <c r="BL154" s="18" t="s">
        <v>157</v>
      </c>
      <c r="BM154" s="233" t="s">
        <v>224</v>
      </c>
    </row>
    <row r="155" s="2" customFormat="1">
      <c r="A155" s="39"/>
      <c r="B155" s="40"/>
      <c r="C155" s="41"/>
      <c r="D155" s="235" t="s">
        <v>159</v>
      </c>
      <c r="E155" s="41"/>
      <c r="F155" s="236" t="s">
        <v>223</v>
      </c>
      <c r="G155" s="41"/>
      <c r="H155" s="41"/>
      <c r="I155" s="237"/>
      <c r="J155" s="41"/>
      <c r="K155" s="41"/>
      <c r="L155" s="45"/>
      <c r="M155" s="238"/>
      <c r="N155" s="239"/>
      <c r="O155" s="92"/>
      <c r="P155" s="92"/>
      <c r="Q155" s="92"/>
      <c r="R155" s="92"/>
      <c r="S155" s="92"/>
      <c r="T155" s="93"/>
      <c r="U155" s="39"/>
      <c r="V155" s="39"/>
      <c r="W155" s="39"/>
      <c r="X155" s="39"/>
      <c r="Y155" s="39"/>
      <c r="Z155" s="39"/>
      <c r="AA155" s="39"/>
      <c r="AB155" s="39"/>
      <c r="AC155" s="39"/>
      <c r="AD155" s="39"/>
      <c r="AE155" s="39"/>
      <c r="AT155" s="18" t="s">
        <v>159</v>
      </c>
      <c r="AU155" s="18" t="s">
        <v>81</v>
      </c>
    </row>
    <row r="156" s="2" customFormat="1" ht="44.25" customHeight="1">
      <c r="A156" s="39"/>
      <c r="B156" s="40"/>
      <c r="C156" s="240" t="s">
        <v>225</v>
      </c>
      <c r="D156" s="240" t="s">
        <v>200</v>
      </c>
      <c r="E156" s="241" t="s">
        <v>226</v>
      </c>
      <c r="F156" s="242" t="s">
        <v>227</v>
      </c>
      <c r="G156" s="243" t="s">
        <v>228</v>
      </c>
      <c r="H156" s="244">
        <v>1</v>
      </c>
      <c r="I156" s="245"/>
      <c r="J156" s="246">
        <f>ROUND(I156*H156,2)</f>
        <v>0</v>
      </c>
      <c r="K156" s="247"/>
      <c r="L156" s="248"/>
      <c r="M156" s="249" t="s">
        <v>1</v>
      </c>
      <c r="N156" s="250" t="s">
        <v>38</v>
      </c>
      <c r="O156" s="92"/>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203</v>
      </c>
      <c r="AT156" s="233" t="s">
        <v>200</v>
      </c>
      <c r="AU156" s="233" t="s">
        <v>81</v>
      </c>
      <c r="AY156" s="18" t="s">
        <v>152</v>
      </c>
      <c r="BE156" s="234">
        <f>IF(N156="základní",J156,0)</f>
        <v>0</v>
      </c>
      <c r="BF156" s="234">
        <f>IF(N156="snížená",J156,0)</f>
        <v>0</v>
      </c>
      <c r="BG156" s="234">
        <f>IF(N156="zákl. přenesená",J156,0)</f>
        <v>0</v>
      </c>
      <c r="BH156" s="234">
        <f>IF(N156="sníž. přenesená",J156,0)</f>
        <v>0</v>
      </c>
      <c r="BI156" s="234">
        <f>IF(N156="nulová",J156,0)</f>
        <v>0</v>
      </c>
      <c r="BJ156" s="18" t="s">
        <v>81</v>
      </c>
      <c r="BK156" s="234">
        <f>ROUND(I156*H156,2)</f>
        <v>0</v>
      </c>
      <c r="BL156" s="18" t="s">
        <v>157</v>
      </c>
      <c r="BM156" s="233" t="s">
        <v>229</v>
      </c>
    </row>
    <row r="157" s="2" customFormat="1">
      <c r="A157" s="39"/>
      <c r="B157" s="40"/>
      <c r="C157" s="41"/>
      <c r="D157" s="235" t="s">
        <v>159</v>
      </c>
      <c r="E157" s="41"/>
      <c r="F157" s="236" t="s">
        <v>227</v>
      </c>
      <c r="G157" s="41"/>
      <c r="H157" s="41"/>
      <c r="I157" s="237"/>
      <c r="J157" s="41"/>
      <c r="K157" s="41"/>
      <c r="L157" s="45"/>
      <c r="M157" s="238"/>
      <c r="N157" s="239"/>
      <c r="O157" s="92"/>
      <c r="P157" s="92"/>
      <c r="Q157" s="92"/>
      <c r="R157" s="92"/>
      <c r="S157" s="92"/>
      <c r="T157" s="93"/>
      <c r="U157" s="39"/>
      <c r="V157" s="39"/>
      <c r="W157" s="39"/>
      <c r="X157" s="39"/>
      <c r="Y157" s="39"/>
      <c r="Z157" s="39"/>
      <c r="AA157" s="39"/>
      <c r="AB157" s="39"/>
      <c r="AC157" s="39"/>
      <c r="AD157" s="39"/>
      <c r="AE157" s="39"/>
      <c r="AT157" s="18" t="s">
        <v>159</v>
      </c>
      <c r="AU157" s="18" t="s">
        <v>81</v>
      </c>
    </row>
    <row r="158" s="2" customFormat="1" ht="21.75" customHeight="1">
      <c r="A158" s="39"/>
      <c r="B158" s="40"/>
      <c r="C158" s="240" t="s">
        <v>230</v>
      </c>
      <c r="D158" s="240" t="s">
        <v>200</v>
      </c>
      <c r="E158" s="241" t="s">
        <v>231</v>
      </c>
      <c r="F158" s="242" t="s">
        <v>232</v>
      </c>
      <c r="G158" s="243" t="s">
        <v>180</v>
      </c>
      <c r="H158" s="244">
        <v>4</v>
      </c>
      <c r="I158" s="245"/>
      <c r="J158" s="246">
        <f>ROUND(I158*H158,2)</f>
        <v>0</v>
      </c>
      <c r="K158" s="247"/>
      <c r="L158" s="248"/>
      <c r="M158" s="249" t="s">
        <v>1</v>
      </c>
      <c r="N158" s="250" t="s">
        <v>38</v>
      </c>
      <c r="O158" s="92"/>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203</v>
      </c>
      <c r="AT158" s="233" t="s">
        <v>200</v>
      </c>
      <c r="AU158" s="233" t="s">
        <v>81</v>
      </c>
      <c r="AY158" s="18" t="s">
        <v>152</v>
      </c>
      <c r="BE158" s="234">
        <f>IF(N158="základní",J158,0)</f>
        <v>0</v>
      </c>
      <c r="BF158" s="234">
        <f>IF(N158="snížená",J158,0)</f>
        <v>0</v>
      </c>
      <c r="BG158" s="234">
        <f>IF(N158="zákl. přenesená",J158,0)</f>
        <v>0</v>
      </c>
      <c r="BH158" s="234">
        <f>IF(N158="sníž. přenesená",J158,0)</f>
        <v>0</v>
      </c>
      <c r="BI158" s="234">
        <f>IF(N158="nulová",J158,0)</f>
        <v>0</v>
      </c>
      <c r="BJ158" s="18" t="s">
        <v>81</v>
      </c>
      <c r="BK158" s="234">
        <f>ROUND(I158*H158,2)</f>
        <v>0</v>
      </c>
      <c r="BL158" s="18" t="s">
        <v>157</v>
      </c>
      <c r="BM158" s="233" t="s">
        <v>233</v>
      </c>
    </row>
    <row r="159" s="2" customFormat="1">
      <c r="A159" s="39"/>
      <c r="B159" s="40"/>
      <c r="C159" s="41"/>
      <c r="D159" s="235" t="s">
        <v>159</v>
      </c>
      <c r="E159" s="41"/>
      <c r="F159" s="236" t="s">
        <v>232</v>
      </c>
      <c r="G159" s="41"/>
      <c r="H159" s="41"/>
      <c r="I159" s="237"/>
      <c r="J159" s="41"/>
      <c r="K159" s="41"/>
      <c r="L159" s="45"/>
      <c r="M159" s="238"/>
      <c r="N159" s="239"/>
      <c r="O159" s="92"/>
      <c r="P159" s="92"/>
      <c r="Q159" s="92"/>
      <c r="R159" s="92"/>
      <c r="S159" s="92"/>
      <c r="T159" s="93"/>
      <c r="U159" s="39"/>
      <c r="V159" s="39"/>
      <c r="W159" s="39"/>
      <c r="X159" s="39"/>
      <c r="Y159" s="39"/>
      <c r="Z159" s="39"/>
      <c r="AA159" s="39"/>
      <c r="AB159" s="39"/>
      <c r="AC159" s="39"/>
      <c r="AD159" s="39"/>
      <c r="AE159" s="39"/>
      <c r="AT159" s="18" t="s">
        <v>159</v>
      </c>
      <c r="AU159" s="18" t="s">
        <v>81</v>
      </c>
    </row>
    <row r="160" s="2" customFormat="1" ht="16.5" customHeight="1">
      <c r="A160" s="39"/>
      <c r="B160" s="40"/>
      <c r="C160" s="240" t="s">
        <v>234</v>
      </c>
      <c r="D160" s="240" t="s">
        <v>200</v>
      </c>
      <c r="E160" s="241" t="s">
        <v>235</v>
      </c>
      <c r="F160" s="242" t="s">
        <v>236</v>
      </c>
      <c r="G160" s="243" t="s">
        <v>237</v>
      </c>
      <c r="H160" s="244">
        <v>1.5</v>
      </c>
      <c r="I160" s="245"/>
      <c r="J160" s="246">
        <f>ROUND(I160*H160,2)</f>
        <v>0</v>
      </c>
      <c r="K160" s="247"/>
      <c r="L160" s="248"/>
      <c r="M160" s="249" t="s">
        <v>1</v>
      </c>
      <c r="N160" s="250" t="s">
        <v>38</v>
      </c>
      <c r="O160" s="92"/>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203</v>
      </c>
      <c r="AT160" s="233" t="s">
        <v>200</v>
      </c>
      <c r="AU160" s="233" t="s">
        <v>81</v>
      </c>
      <c r="AY160" s="18" t="s">
        <v>152</v>
      </c>
      <c r="BE160" s="234">
        <f>IF(N160="základní",J160,0)</f>
        <v>0</v>
      </c>
      <c r="BF160" s="234">
        <f>IF(N160="snížená",J160,0)</f>
        <v>0</v>
      </c>
      <c r="BG160" s="234">
        <f>IF(N160="zákl. přenesená",J160,0)</f>
        <v>0</v>
      </c>
      <c r="BH160" s="234">
        <f>IF(N160="sníž. přenesená",J160,0)</f>
        <v>0</v>
      </c>
      <c r="BI160" s="234">
        <f>IF(N160="nulová",J160,0)</f>
        <v>0</v>
      </c>
      <c r="BJ160" s="18" t="s">
        <v>81</v>
      </c>
      <c r="BK160" s="234">
        <f>ROUND(I160*H160,2)</f>
        <v>0</v>
      </c>
      <c r="BL160" s="18" t="s">
        <v>157</v>
      </c>
      <c r="BM160" s="233" t="s">
        <v>238</v>
      </c>
    </row>
    <row r="161" s="2" customFormat="1">
      <c r="A161" s="39"/>
      <c r="B161" s="40"/>
      <c r="C161" s="41"/>
      <c r="D161" s="235" t="s">
        <v>159</v>
      </c>
      <c r="E161" s="41"/>
      <c r="F161" s="236" t="s">
        <v>236</v>
      </c>
      <c r="G161" s="41"/>
      <c r="H161" s="41"/>
      <c r="I161" s="237"/>
      <c r="J161" s="41"/>
      <c r="K161" s="41"/>
      <c r="L161" s="45"/>
      <c r="M161" s="238"/>
      <c r="N161" s="239"/>
      <c r="O161" s="92"/>
      <c r="P161" s="92"/>
      <c r="Q161" s="92"/>
      <c r="R161" s="92"/>
      <c r="S161" s="92"/>
      <c r="T161" s="93"/>
      <c r="U161" s="39"/>
      <c r="V161" s="39"/>
      <c r="W161" s="39"/>
      <c r="X161" s="39"/>
      <c r="Y161" s="39"/>
      <c r="Z161" s="39"/>
      <c r="AA161" s="39"/>
      <c r="AB161" s="39"/>
      <c r="AC161" s="39"/>
      <c r="AD161" s="39"/>
      <c r="AE161" s="39"/>
      <c r="AT161" s="18" t="s">
        <v>159</v>
      </c>
      <c r="AU161" s="18" t="s">
        <v>81</v>
      </c>
    </row>
    <row r="162" s="2" customFormat="1" ht="16.5" customHeight="1">
      <c r="A162" s="39"/>
      <c r="B162" s="40"/>
      <c r="C162" s="240" t="s">
        <v>239</v>
      </c>
      <c r="D162" s="240" t="s">
        <v>200</v>
      </c>
      <c r="E162" s="241" t="s">
        <v>240</v>
      </c>
      <c r="F162" s="242" t="s">
        <v>241</v>
      </c>
      <c r="G162" s="243" t="s">
        <v>212</v>
      </c>
      <c r="H162" s="244">
        <v>6</v>
      </c>
      <c r="I162" s="245"/>
      <c r="J162" s="246">
        <f>ROUND(I162*H162,2)</f>
        <v>0</v>
      </c>
      <c r="K162" s="247"/>
      <c r="L162" s="248"/>
      <c r="M162" s="249" t="s">
        <v>1</v>
      </c>
      <c r="N162" s="250" t="s">
        <v>38</v>
      </c>
      <c r="O162" s="92"/>
      <c r="P162" s="231">
        <f>O162*H162</f>
        <v>0</v>
      </c>
      <c r="Q162" s="231">
        <v>0</v>
      </c>
      <c r="R162" s="231">
        <f>Q162*H162</f>
        <v>0</v>
      </c>
      <c r="S162" s="231">
        <v>0</v>
      </c>
      <c r="T162" s="232">
        <f>S162*H162</f>
        <v>0</v>
      </c>
      <c r="U162" s="39"/>
      <c r="V162" s="39"/>
      <c r="W162" s="39"/>
      <c r="X162" s="39"/>
      <c r="Y162" s="39"/>
      <c r="Z162" s="39"/>
      <c r="AA162" s="39"/>
      <c r="AB162" s="39"/>
      <c r="AC162" s="39"/>
      <c r="AD162" s="39"/>
      <c r="AE162" s="39"/>
      <c r="AR162" s="233" t="s">
        <v>203</v>
      </c>
      <c r="AT162" s="233" t="s">
        <v>200</v>
      </c>
      <c r="AU162" s="233" t="s">
        <v>81</v>
      </c>
      <c r="AY162" s="18" t="s">
        <v>152</v>
      </c>
      <c r="BE162" s="234">
        <f>IF(N162="základní",J162,0)</f>
        <v>0</v>
      </c>
      <c r="BF162" s="234">
        <f>IF(N162="snížená",J162,0)</f>
        <v>0</v>
      </c>
      <c r="BG162" s="234">
        <f>IF(N162="zákl. přenesená",J162,0)</f>
        <v>0</v>
      </c>
      <c r="BH162" s="234">
        <f>IF(N162="sníž. přenesená",J162,0)</f>
        <v>0</v>
      </c>
      <c r="BI162" s="234">
        <f>IF(N162="nulová",J162,0)</f>
        <v>0</v>
      </c>
      <c r="BJ162" s="18" t="s">
        <v>81</v>
      </c>
      <c r="BK162" s="234">
        <f>ROUND(I162*H162,2)</f>
        <v>0</v>
      </c>
      <c r="BL162" s="18" t="s">
        <v>157</v>
      </c>
      <c r="BM162" s="233" t="s">
        <v>242</v>
      </c>
    </row>
    <row r="163" s="2" customFormat="1">
      <c r="A163" s="39"/>
      <c r="B163" s="40"/>
      <c r="C163" s="41"/>
      <c r="D163" s="235" t="s">
        <v>159</v>
      </c>
      <c r="E163" s="41"/>
      <c r="F163" s="236" t="s">
        <v>241</v>
      </c>
      <c r="G163" s="41"/>
      <c r="H163" s="41"/>
      <c r="I163" s="237"/>
      <c r="J163" s="41"/>
      <c r="K163" s="41"/>
      <c r="L163" s="45"/>
      <c r="M163" s="238"/>
      <c r="N163" s="239"/>
      <c r="O163" s="92"/>
      <c r="P163" s="92"/>
      <c r="Q163" s="92"/>
      <c r="R163" s="92"/>
      <c r="S163" s="92"/>
      <c r="T163" s="93"/>
      <c r="U163" s="39"/>
      <c r="V163" s="39"/>
      <c r="W163" s="39"/>
      <c r="X163" s="39"/>
      <c r="Y163" s="39"/>
      <c r="Z163" s="39"/>
      <c r="AA163" s="39"/>
      <c r="AB163" s="39"/>
      <c r="AC163" s="39"/>
      <c r="AD163" s="39"/>
      <c r="AE163" s="39"/>
      <c r="AT163" s="18" t="s">
        <v>159</v>
      </c>
      <c r="AU163" s="18" t="s">
        <v>81</v>
      </c>
    </row>
    <row r="164" s="2" customFormat="1" ht="16.5" customHeight="1">
      <c r="A164" s="39"/>
      <c r="B164" s="40"/>
      <c r="C164" s="240" t="s">
        <v>243</v>
      </c>
      <c r="D164" s="240" t="s">
        <v>200</v>
      </c>
      <c r="E164" s="241" t="s">
        <v>244</v>
      </c>
      <c r="F164" s="242" t="s">
        <v>245</v>
      </c>
      <c r="G164" s="243" t="s">
        <v>212</v>
      </c>
      <c r="H164" s="244">
        <v>2</v>
      </c>
      <c r="I164" s="245"/>
      <c r="J164" s="246">
        <f>ROUND(I164*H164,2)</f>
        <v>0</v>
      </c>
      <c r="K164" s="247"/>
      <c r="L164" s="248"/>
      <c r="M164" s="249" t="s">
        <v>1</v>
      </c>
      <c r="N164" s="250" t="s">
        <v>38</v>
      </c>
      <c r="O164" s="92"/>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203</v>
      </c>
      <c r="AT164" s="233" t="s">
        <v>200</v>
      </c>
      <c r="AU164" s="233" t="s">
        <v>81</v>
      </c>
      <c r="AY164" s="18" t="s">
        <v>152</v>
      </c>
      <c r="BE164" s="234">
        <f>IF(N164="základní",J164,0)</f>
        <v>0</v>
      </c>
      <c r="BF164" s="234">
        <f>IF(N164="snížená",J164,0)</f>
        <v>0</v>
      </c>
      <c r="BG164" s="234">
        <f>IF(N164="zákl. přenesená",J164,0)</f>
        <v>0</v>
      </c>
      <c r="BH164" s="234">
        <f>IF(N164="sníž. přenesená",J164,0)</f>
        <v>0</v>
      </c>
      <c r="BI164" s="234">
        <f>IF(N164="nulová",J164,0)</f>
        <v>0</v>
      </c>
      <c r="BJ164" s="18" t="s">
        <v>81</v>
      </c>
      <c r="BK164" s="234">
        <f>ROUND(I164*H164,2)</f>
        <v>0</v>
      </c>
      <c r="BL164" s="18" t="s">
        <v>157</v>
      </c>
      <c r="BM164" s="233" t="s">
        <v>246</v>
      </c>
    </row>
    <row r="165" s="2" customFormat="1">
      <c r="A165" s="39"/>
      <c r="B165" s="40"/>
      <c r="C165" s="41"/>
      <c r="D165" s="235" t="s">
        <v>159</v>
      </c>
      <c r="E165" s="41"/>
      <c r="F165" s="236" t="s">
        <v>245</v>
      </c>
      <c r="G165" s="41"/>
      <c r="H165" s="41"/>
      <c r="I165" s="237"/>
      <c r="J165" s="41"/>
      <c r="K165" s="41"/>
      <c r="L165" s="45"/>
      <c r="M165" s="238"/>
      <c r="N165" s="239"/>
      <c r="O165" s="92"/>
      <c r="P165" s="92"/>
      <c r="Q165" s="92"/>
      <c r="R165" s="92"/>
      <c r="S165" s="92"/>
      <c r="T165" s="93"/>
      <c r="U165" s="39"/>
      <c r="V165" s="39"/>
      <c r="W165" s="39"/>
      <c r="X165" s="39"/>
      <c r="Y165" s="39"/>
      <c r="Z165" s="39"/>
      <c r="AA165" s="39"/>
      <c r="AB165" s="39"/>
      <c r="AC165" s="39"/>
      <c r="AD165" s="39"/>
      <c r="AE165" s="39"/>
      <c r="AT165" s="18" t="s">
        <v>159</v>
      </c>
      <c r="AU165" s="18" t="s">
        <v>81</v>
      </c>
    </row>
    <row r="166" s="2" customFormat="1" ht="16.5" customHeight="1">
      <c r="A166" s="39"/>
      <c r="B166" s="40"/>
      <c r="C166" s="240" t="s">
        <v>7</v>
      </c>
      <c r="D166" s="240" t="s">
        <v>200</v>
      </c>
      <c r="E166" s="241" t="s">
        <v>247</v>
      </c>
      <c r="F166" s="242" t="s">
        <v>248</v>
      </c>
      <c r="G166" s="243" t="s">
        <v>212</v>
      </c>
      <c r="H166" s="244">
        <v>6</v>
      </c>
      <c r="I166" s="245"/>
      <c r="J166" s="246">
        <f>ROUND(I166*H166,2)</f>
        <v>0</v>
      </c>
      <c r="K166" s="247"/>
      <c r="L166" s="248"/>
      <c r="M166" s="249" t="s">
        <v>1</v>
      </c>
      <c r="N166" s="250" t="s">
        <v>38</v>
      </c>
      <c r="O166" s="92"/>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203</v>
      </c>
      <c r="AT166" s="233" t="s">
        <v>200</v>
      </c>
      <c r="AU166" s="233" t="s">
        <v>81</v>
      </c>
      <c r="AY166" s="18" t="s">
        <v>152</v>
      </c>
      <c r="BE166" s="234">
        <f>IF(N166="základní",J166,0)</f>
        <v>0</v>
      </c>
      <c r="BF166" s="234">
        <f>IF(N166="snížená",J166,0)</f>
        <v>0</v>
      </c>
      <c r="BG166" s="234">
        <f>IF(N166="zákl. přenesená",J166,0)</f>
        <v>0</v>
      </c>
      <c r="BH166" s="234">
        <f>IF(N166="sníž. přenesená",J166,0)</f>
        <v>0</v>
      </c>
      <c r="BI166" s="234">
        <f>IF(N166="nulová",J166,0)</f>
        <v>0</v>
      </c>
      <c r="BJ166" s="18" t="s">
        <v>81</v>
      </c>
      <c r="BK166" s="234">
        <f>ROUND(I166*H166,2)</f>
        <v>0</v>
      </c>
      <c r="BL166" s="18" t="s">
        <v>157</v>
      </c>
      <c r="BM166" s="233" t="s">
        <v>249</v>
      </c>
    </row>
    <row r="167" s="2" customFormat="1">
      <c r="A167" s="39"/>
      <c r="B167" s="40"/>
      <c r="C167" s="41"/>
      <c r="D167" s="235" t="s">
        <v>159</v>
      </c>
      <c r="E167" s="41"/>
      <c r="F167" s="236" t="s">
        <v>248</v>
      </c>
      <c r="G167" s="41"/>
      <c r="H167" s="41"/>
      <c r="I167" s="237"/>
      <c r="J167" s="41"/>
      <c r="K167" s="41"/>
      <c r="L167" s="45"/>
      <c r="M167" s="238"/>
      <c r="N167" s="239"/>
      <c r="O167" s="92"/>
      <c r="P167" s="92"/>
      <c r="Q167" s="92"/>
      <c r="R167" s="92"/>
      <c r="S167" s="92"/>
      <c r="T167" s="93"/>
      <c r="U167" s="39"/>
      <c r="V167" s="39"/>
      <c r="W167" s="39"/>
      <c r="X167" s="39"/>
      <c r="Y167" s="39"/>
      <c r="Z167" s="39"/>
      <c r="AA167" s="39"/>
      <c r="AB167" s="39"/>
      <c r="AC167" s="39"/>
      <c r="AD167" s="39"/>
      <c r="AE167" s="39"/>
      <c r="AT167" s="18" t="s">
        <v>159</v>
      </c>
      <c r="AU167" s="18" t="s">
        <v>81</v>
      </c>
    </row>
    <row r="168" s="2" customFormat="1" ht="21.75" customHeight="1">
      <c r="A168" s="39"/>
      <c r="B168" s="40"/>
      <c r="C168" s="240" t="s">
        <v>250</v>
      </c>
      <c r="D168" s="240" t="s">
        <v>200</v>
      </c>
      <c r="E168" s="241" t="s">
        <v>251</v>
      </c>
      <c r="F168" s="242" t="s">
        <v>252</v>
      </c>
      <c r="G168" s="243" t="s">
        <v>212</v>
      </c>
      <c r="H168" s="244">
        <v>5</v>
      </c>
      <c r="I168" s="245"/>
      <c r="J168" s="246">
        <f>ROUND(I168*H168,2)</f>
        <v>0</v>
      </c>
      <c r="K168" s="247"/>
      <c r="L168" s="248"/>
      <c r="M168" s="249" t="s">
        <v>1</v>
      </c>
      <c r="N168" s="250" t="s">
        <v>38</v>
      </c>
      <c r="O168" s="92"/>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203</v>
      </c>
      <c r="AT168" s="233" t="s">
        <v>200</v>
      </c>
      <c r="AU168" s="233" t="s">
        <v>81</v>
      </c>
      <c r="AY168" s="18" t="s">
        <v>152</v>
      </c>
      <c r="BE168" s="234">
        <f>IF(N168="základní",J168,0)</f>
        <v>0</v>
      </c>
      <c r="BF168" s="234">
        <f>IF(N168="snížená",J168,0)</f>
        <v>0</v>
      </c>
      <c r="BG168" s="234">
        <f>IF(N168="zákl. přenesená",J168,0)</f>
        <v>0</v>
      </c>
      <c r="BH168" s="234">
        <f>IF(N168="sníž. přenesená",J168,0)</f>
        <v>0</v>
      </c>
      <c r="BI168" s="234">
        <f>IF(N168="nulová",J168,0)</f>
        <v>0</v>
      </c>
      <c r="BJ168" s="18" t="s">
        <v>81</v>
      </c>
      <c r="BK168" s="234">
        <f>ROUND(I168*H168,2)</f>
        <v>0</v>
      </c>
      <c r="BL168" s="18" t="s">
        <v>157</v>
      </c>
      <c r="BM168" s="233" t="s">
        <v>253</v>
      </c>
    </row>
    <row r="169" s="2" customFormat="1">
      <c r="A169" s="39"/>
      <c r="B169" s="40"/>
      <c r="C169" s="41"/>
      <c r="D169" s="235" t="s">
        <v>159</v>
      </c>
      <c r="E169" s="41"/>
      <c r="F169" s="236" t="s">
        <v>252</v>
      </c>
      <c r="G169" s="41"/>
      <c r="H169" s="41"/>
      <c r="I169" s="237"/>
      <c r="J169" s="41"/>
      <c r="K169" s="41"/>
      <c r="L169" s="45"/>
      <c r="M169" s="238"/>
      <c r="N169" s="239"/>
      <c r="O169" s="92"/>
      <c r="P169" s="92"/>
      <c r="Q169" s="92"/>
      <c r="R169" s="92"/>
      <c r="S169" s="92"/>
      <c r="T169" s="93"/>
      <c r="U169" s="39"/>
      <c r="V169" s="39"/>
      <c r="W169" s="39"/>
      <c r="X169" s="39"/>
      <c r="Y169" s="39"/>
      <c r="Z169" s="39"/>
      <c r="AA169" s="39"/>
      <c r="AB169" s="39"/>
      <c r="AC169" s="39"/>
      <c r="AD169" s="39"/>
      <c r="AE169" s="39"/>
      <c r="AT169" s="18" t="s">
        <v>159</v>
      </c>
      <c r="AU169" s="18" t="s">
        <v>81</v>
      </c>
    </row>
    <row r="170" s="2" customFormat="1" ht="16.5" customHeight="1">
      <c r="A170" s="39"/>
      <c r="B170" s="40"/>
      <c r="C170" s="240" t="s">
        <v>254</v>
      </c>
      <c r="D170" s="240" t="s">
        <v>200</v>
      </c>
      <c r="E170" s="241" t="s">
        <v>255</v>
      </c>
      <c r="F170" s="242" t="s">
        <v>256</v>
      </c>
      <c r="G170" s="243" t="s">
        <v>180</v>
      </c>
      <c r="H170" s="244">
        <v>1</v>
      </c>
      <c r="I170" s="245"/>
      <c r="J170" s="246">
        <f>ROUND(I170*H170,2)</f>
        <v>0</v>
      </c>
      <c r="K170" s="247"/>
      <c r="L170" s="248"/>
      <c r="M170" s="249" t="s">
        <v>1</v>
      </c>
      <c r="N170" s="250" t="s">
        <v>38</v>
      </c>
      <c r="O170" s="92"/>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203</v>
      </c>
      <c r="AT170" s="233" t="s">
        <v>200</v>
      </c>
      <c r="AU170" s="233" t="s">
        <v>81</v>
      </c>
      <c r="AY170" s="18" t="s">
        <v>152</v>
      </c>
      <c r="BE170" s="234">
        <f>IF(N170="základní",J170,0)</f>
        <v>0</v>
      </c>
      <c r="BF170" s="234">
        <f>IF(N170="snížená",J170,0)</f>
        <v>0</v>
      </c>
      <c r="BG170" s="234">
        <f>IF(N170="zákl. přenesená",J170,0)</f>
        <v>0</v>
      </c>
      <c r="BH170" s="234">
        <f>IF(N170="sníž. přenesená",J170,0)</f>
        <v>0</v>
      </c>
      <c r="BI170" s="234">
        <f>IF(N170="nulová",J170,0)</f>
        <v>0</v>
      </c>
      <c r="BJ170" s="18" t="s">
        <v>81</v>
      </c>
      <c r="BK170" s="234">
        <f>ROUND(I170*H170,2)</f>
        <v>0</v>
      </c>
      <c r="BL170" s="18" t="s">
        <v>157</v>
      </c>
      <c r="BM170" s="233" t="s">
        <v>257</v>
      </c>
    </row>
    <row r="171" s="2" customFormat="1">
      <c r="A171" s="39"/>
      <c r="B171" s="40"/>
      <c r="C171" s="41"/>
      <c r="D171" s="235" t="s">
        <v>159</v>
      </c>
      <c r="E171" s="41"/>
      <c r="F171" s="236" t="s">
        <v>256</v>
      </c>
      <c r="G171" s="41"/>
      <c r="H171" s="41"/>
      <c r="I171" s="237"/>
      <c r="J171" s="41"/>
      <c r="K171" s="41"/>
      <c r="L171" s="45"/>
      <c r="M171" s="238"/>
      <c r="N171" s="239"/>
      <c r="O171" s="92"/>
      <c r="P171" s="92"/>
      <c r="Q171" s="92"/>
      <c r="R171" s="92"/>
      <c r="S171" s="92"/>
      <c r="T171" s="93"/>
      <c r="U171" s="39"/>
      <c r="V171" s="39"/>
      <c r="W171" s="39"/>
      <c r="X171" s="39"/>
      <c r="Y171" s="39"/>
      <c r="Z171" s="39"/>
      <c r="AA171" s="39"/>
      <c r="AB171" s="39"/>
      <c r="AC171" s="39"/>
      <c r="AD171" s="39"/>
      <c r="AE171" s="39"/>
      <c r="AT171" s="18" t="s">
        <v>159</v>
      </c>
      <c r="AU171" s="18" t="s">
        <v>81</v>
      </c>
    </row>
    <row r="172" s="11" customFormat="1" ht="25.92" customHeight="1">
      <c r="A172" s="11"/>
      <c r="B172" s="207"/>
      <c r="C172" s="208"/>
      <c r="D172" s="209" t="s">
        <v>72</v>
      </c>
      <c r="E172" s="210" t="s">
        <v>258</v>
      </c>
      <c r="F172" s="210" t="s">
        <v>259</v>
      </c>
      <c r="G172" s="208"/>
      <c r="H172" s="208"/>
      <c r="I172" s="211"/>
      <c r="J172" s="212">
        <f>BK172</f>
        <v>0</v>
      </c>
      <c r="K172" s="208"/>
      <c r="L172" s="213"/>
      <c r="M172" s="214"/>
      <c r="N172" s="215"/>
      <c r="O172" s="215"/>
      <c r="P172" s="216">
        <f>SUM(P173:P178)</f>
        <v>0</v>
      </c>
      <c r="Q172" s="215"/>
      <c r="R172" s="216">
        <f>SUM(R173:R178)</f>
        <v>0</v>
      </c>
      <c r="S172" s="215"/>
      <c r="T172" s="217">
        <f>SUM(T173:T178)</f>
        <v>0</v>
      </c>
      <c r="U172" s="11"/>
      <c r="V172" s="11"/>
      <c r="W172" s="11"/>
      <c r="X172" s="11"/>
      <c r="Y172" s="11"/>
      <c r="Z172" s="11"/>
      <c r="AA172" s="11"/>
      <c r="AB172" s="11"/>
      <c r="AC172" s="11"/>
      <c r="AD172" s="11"/>
      <c r="AE172" s="11"/>
      <c r="AR172" s="218" t="s">
        <v>81</v>
      </c>
      <c r="AT172" s="219" t="s">
        <v>72</v>
      </c>
      <c r="AU172" s="219" t="s">
        <v>73</v>
      </c>
      <c r="AY172" s="218" t="s">
        <v>152</v>
      </c>
      <c r="BK172" s="220">
        <f>SUM(BK173:BK178)</f>
        <v>0</v>
      </c>
    </row>
    <row r="173" s="2" customFormat="1" ht="55.5" customHeight="1">
      <c r="A173" s="39"/>
      <c r="B173" s="40"/>
      <c r="C173" s="240" t="s">
        <v>260</v>
      </c>
      <c r="D173" s="240" t="s">
        <v>200</v>
      </c>
      <c r="E173" s="241" t="s">
        <v>261</v>
      </c>
      <c r="F173" s="242" t="s">
        <v>262</v>
      </c>
      <c r="G173" s="243" t="s">
        <v>237</v>
      </c>
      <c r="H173" s="244">
        <v>20</v>
      </c>
      <c r="I173" s="245"/>
      <c r="J173" s="246">
        <f>ROUND(I173*H173,2)</f>
        <v>0</v>
      </c>
      <c r="K173" s="247"/>
      <c r="L173" s="248"/>
      <c r="M173" s="249" t="s">
        <v>1</v>
      </c>
      <c r="N173" s="250" t="s">
        <v>38</v>
      </c>
      <c r="O173" s="92"/>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203</v>
      </c>
      <c r="AT173" s="233" t="s">
        <v>200</v>
      </c>
      <c r="AU173" s="233" t="s">
        <v>81</v>
      </c>
      <c r="AY173" s="18" t="s">
        <v>152</v>
      </c>
      <c r="BE173" s="234">
        <f>IF(N173="základní",J173,0)</f>
        <v>0</v>
      </c>
      <c r="BF173" s="234">
        <f>IF(N173="snížená",J173,0)</f>
        <v>0</v>
      </c>
      <c r="BG173" s="234">
        <f>IF(N173="zákl. přenesená",J173,0)</f>
        <v>0</v>
      </c>
      <c r="BH173" s="234">
        <f>IF(N173="sníž. přenesená",J173,0)</f>
        <v>0</v>
      </c>
      <c r="BI173" s="234">
        <f>IF(N173="nulová",J173,0)</f>
        <v>0</v>
      </c>
      <c r="BJ173" s="18" t="s">
        <v>81</v>
      </c>
      <c r="BK173" s="234">
        <f>ROUND(I173*H173,2)</f>
        <v>0</v>
      </c>
      <c r="BL173" s="18" t="s">
        <v>157</v>
      </c>
      <c r="BM173" s="233" t="s">
        <v>263</v>
      </c>
    </row>
    <row r="174" s="2" customFormat="1">
      <c r="A174" s="39"/>
      <c r="B174" s="40"/>
      <c r="C174" s="41"/>
      <c r="D174" s="235" t="s">
        <v>159</v>
      </c>
      <c r="E174" s="41"/>
      <c r="F174" s="236" t="s">
        <v>262</v>
      </c>
      <c r="G174" s="41"/>
      <c r="H174" s="41"/>
      <c r="I174" s="237"/>
      <c r="J174" s="41"/>
      <c r="K174" s="41"/>
      <c r="L174" s="45"/>
      <c r="M174" s="238"/>
      <c r="N174" s="239"/>
      <c r="O174" s="92"/>
      <c r="P174" s="92"/>
      <c r="Q174" s="92"/>
      <c r="R174" s="92"/>
      <c r="S174" s="92"/>
      <c r="T174" s="93"/>
      <c r="U174" s="39"/>
      <c r="V174" s="39"/>
      <c r="W174" s="39"/>
      <c r="X174" s="39"/>
      <c r="Y174" s="39"/>
      <c r="Z174" s="39"/>
      <c r="AA174" s="39"/>
      <c r="AB174" s="39"/>
      <c r="AC174" s="39"/>
      <c r="AD174" s="39"/>
      <c r="AE174" s="39"/>
      <c r="AT174" s="18" t="s">
        <v>159</v>
      </c>
      <c r="AU174" s="18" t="s">
        <v>81</v>
      </c>
    </row>
    <row r="175" s="2" customFormat="1" ht="33" customHeight="1">
      <c r="A175" s="39"/>
      <c r="B175" s="40"/>
      <c r="C175" s="240" t="s">
        <v>264</v>
      </c>
      <c r="D175" s="240" t="s">
        <v>200</v>
      </c>
      <c r="E175" s="241" t="s">
        <v>265</v>
      </c>
      <c r="F175" s="242" t="s">
        <v>266</v>
      </c>
      <c r="G175" s="243" t="s">
        <v>180</v>
      </c>
      <c r="H175" s="244">
        <v>1</v>
      </c>
      <c r="I175" s="245"/>
      <c r="J175" s="246">
        <f>ROUND(I175*H175,2)</f>
        <v>0</v>
      </c>
      <c r="K175" s="247"/>
      <c r="L175" s="248"/>
      <c r="M175" s="249" t="s">
        <v>1</v>
      </c>
      <c r="N175" s="250" t="s">
        <v>38</v>
      </c>
      <c r="O175" s="92"/>
      <c r="P175" s="231">
        <f>O175*H175</f>
        <v>0</v>
      </c>
      <c r="Q175" s="231">
        <v>0</v>
      </c>
      <c r="R175" s="231">
        <f>Q175*H175</f>
        <v>0</v>
      </c>
      <c r="S175" s="231">
        <v>0</v>
      </c>
      <c r="T175" s="232">
        <f>S175*H175</f>
        <v>0</v>
      </c>
      <c r="U175" s="39"/>
      <c r="V175" s="39"/>
      <c r="W175" s="39"/>
      <c r="X175" s="39"/>
      <c r="Y175" s="39"/>
      <c r="Z175" s="39"/>
      <c r="AA175" s="39"/>
      <c r="AB175" s="39"/>
      <c r="AC175" s="39"/>
      <c r="AD175" s="39"/>
      <c r="AE175" s="39"/>
      <c r="AR175" s="233" t="s">
        <v>203</v>
      </c>
      <c r="AT175" s="233" t="s">
        <v>200</v>
      </c>
      <c r="AU175" s="233" t="s">
        <v>81</v>
      </c>
      <c r="AY175" s="18" t="s">
        <v>152</v>
      </c>
      <c r="BE175" s="234">
        <f>IF(N175="základní",J175,0)</f>
        <v>0</v>
      </c>
      <c r="BF175" s="234">
        <f>IF(N175="snížená",J175,0)</f>
        <v>0</v>
      </c>
      <c r="BG175" s="234">
        <f>IF(N175="zákl. přenesená",J175,0)</f>
        <v>0</v>
      </c>
      <c r="BH175" s="234">
        <f>IF(N175="sníž. přenesená",J175,0)</f>
        <v>0</v>
      </c>
      <c r="BI175" s="234">
        <f>IF(N175="nulová",J175,0)</f>
        <v>0</v>
      </c>
      <c r="BJ175" s="18" t="s">
        <v>81</v>
      </c>
      <c r="BK175" s="234">
        <f>ROUND(I175*H175,2)</f>
        <v>0</v>
      </c>
      <c r="BL175" s="18" t="s">
        <v>157</v>
      </c>
      <c r="BM175" s="233" t="s">
        <v>267</v>
      </c>
    </row>
    <row r="176" s="2" customFormat="1">
      <c r="A176" s="39"/>
      <c r="B176" s="40"/>
      <c r="C176" s="41"/>
      <c r="D176" s="235" t="s">
        <v>159</v>
      </c>
      <c r="E176" s="41"/>
      <c r="F176" s="236" t="s">
        <v>266</v>
      </c>
      <c r="G176" s="41"/>
      <c r="H176" s="41"/>
      <c r="I176" s="237"/>
      <c r="J176" s="41"/>
      <c r="K176" s="41"/>
      <c r="L176" s="45"/>
      <c r="M176" s="238"/>
      <c r="N176" s="239"/>
      <c r="O176" s="92"/>
      <c r="P176" s="92"/>
      <c r="Q176" s="92"/>
      <c r="R176" s="92"/>
      <c r="S176" s="92"/>
      <c r="T176" s="93"/>
      <c r="U176" s="39"/>
      <c r="V176" s="39"/>
      <c r="W176" s="39"/>
      <c r="X176" s="39"/>
      <c r="Y176" s="39"/>
      <c r="Z176" s="39"/>
      <c r="AA176" s="39"/>
      <c r="AB176" s="39"/>
      <c r="AC176" s="39"/>
      <c r="AD176" s="39"/>
      <c r="AE176" s="39"/>
      <c r="AT176" s="18" t="s">
        <v>159</v>
      </c>
      <c r="AU176" s="18" t="s">
        <v>81</v>
      </c>
    </row>
    <row r="177" s="2" customFormat="1" ht="16.5" customHeight="1">
      <c r="A177" s="39"/>
      <c r="B177" s="40"/>
      <c r="C177" s="240" t="s">
        <v>268</v>
      </c>
      <c r="D177" s="240" t="s">
        <v>200</v>
      </c>
      <c r="E177" s="241" t="s">
        <v>269</v>
      </c>
      <c r="F177" s="242" t="s">
        <v>270</v>
      </c>
      <c r="G177" s="243" t="s">
        <v>180</v>
      </c>
      <c r="H177" s="244">
        <v>5</v>
      </c>
      <c r="I177" s="245"/>
      <c r="J177" s="246">
        <f>ROUND(I177*H177,2)</f>
        <v>0</v>
      </c>
      <c r="K177" s="247"/>
      <c r="L177" s="248"/>
      <c r="M177" s="249" t="s">
        <v>1</v>
      </c>
      <c r="N177" s="250" t="s">
        <v>38</v>
      </c>
      <c r="O177" s="92"/>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203</v>
      </c>
      <c r="AT177" s="233" t="s">
        <v>200</v>
      </c>
      <c r="AU177" s="233" t="s">
        <v>81</v>
      </c>
      <c r="AY177" s="18" t="s">
        <v>152</v>
      </c>
      <c r="BE177" s="234">
        <f>IF(N177="základní",J177,0)</f>
        <v>0</v>
      </c>
      <c r="BF177" s="234">
        <f>IF(N177="snížená",J177,0)</f>
        <v>0</v>
      </c>
      <c r="BG177" s="234">
        <f>IF(N177="zákl. přenesená",J177,0)</f>
        <v>0</v>
      </c>
      <c r="BH177" s="234">
        <f>IF(N177="sníž. přenesená",J177,0)</f>
        <v>0</v>
      </c>
      <c r="BI177" s="234">
        <f>IF(N177="nulová",J177,0)</f>
        <v>0</v>
      </c>
      <c r="BJ177" s="18" t="s">
        <v>81</v>
      </c>
      <c r="BK177" s="234">
        <f>ROUND(I177*H177,2)</f>
        <v>0</v>
      </c>
      <c r="BL177" s="18" t="s">
        <v>157</v>
      </c>
      <c r="BM177" s="233" t="s">
        <v>271</v>
      </c>
    </row>
    <row r="178" s="2" customFormat="1">
      <c r="A178" s="39"/>
      <c r="B178" s="40"/>
      <c r="C178" s="41"/>
      <c r="D178" s="235" t="s">
        <v>159</v>
      </c>
      <c r="E178" s="41"/>
      <c r="F178" s="236" t="s">
        <v>270</v>
      </c>
      <c r="G178" s="41"/>
      <c r="H178" s="41"/>
      <c r="I178" s="237"/>
      <c r="J178" s="41"/>
      <c r="K178" s="41"/>
      <c r="L178" s="45"/>
      <c r="M178" s="251"/>
      <c r="N178" s="252"/>
      <c r="O178" s="253"/>
      <c r="P178" s="253"/>
      <c r="Q178" s="253"/>
      <c r="R178" s="253"/>
      <c r="S178" s="253"/>
      <c r="T178" s="254"/>
      <c r="U178" s="39"/>
      <c r="V178" s="39"/>
      <c r="W178" s="39"/>
      <c r="X178" s="39"/>
      <c r="Y178" s="39"/>
      <c r="Z178" s="39"/>
      <c r="AA178" s="39"/>
      <c r="AB178" s="39"/>
      <c r="AC178" s="39"/>
      <c r="AD178" s="39"/>
      <c r="AE178" s="39"/>
      <c r="AT178" s="18" t="s">
        <v>159</v>
      </c>
      <c r="AU178" s="18" t="s">
        <v>81</v>
      </c>
    </row>
    <row r="179" s="2" customFormat="1" ht="6.96" customHeight="1">
      <c r="A179" s="39"/>
      <c r="B179" s="67"/>
      <c r="C179" s="68"/>
      <c r="D179" s="68"/>
      <c r="E179" s="68"/>
      <c r="F179" s="68"/>
      <c r="G179" s="68"/>
      <c r="H179" s="68"/>
      <c r="I179" s="68"/>
      <c r="J179" s="68"/>
      <c r="K179" s="68"/>
      <c r="L179" s="45"/>
      <c r="M179" s="39"/>
      <c r="O179" s="39"/>
      <c r="P179" s="39"/>
      <c r="Q179" s="39"/>
      <c r="R179" s="39"/>
      <c r="S179" s="39"/>
      <c r="T179" s="39"/>
      <c r="U179" s="39"/>
      <c r="V179" s="39"/>
      <c r="W179" s="39"/>
      <c r="X179" s="39"/>
      <c r="Y179" s="39"/>
      <c r="Z179" s="39"/>
      <c r="AA179" s="39"/>
      <c r="AB179" s="39"/>
      <c r="AC179" s="39"/>
      <c r="AD179" s="39"/>
      <c r="AE179" s="39"/>
    </row>
  </sheetData>
  <sheetProtection sheet="1" autoFilter="0" formatColumns="0" formatRows="0" objects="1" scenarios="1" spinCount="100000" saltValue="gyBJty1CfXuBarqYt49zZoDg9d8PVyVNWh292iREbq6GZ7p9b0/AvOfmbUu6CRbEzOPXkp8FQU10zNyArAMB1g==" hashValue="umX9jdaHSNDfXEddSfMbZ/e3ZZW9CikDzxtNe6sOZl32V1y5QfPMBg9tdevqNM/axjuzqUWQkhw/KVLXA8p5aA==" algorithmName="SHA-512" password="CC35"/>
  <autoFilter ref="C120:K178"/>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272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ROUND(J130,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ROUND((SUM(BE130:BE276)),  2)</f>
        <v>0</v>
      </c>
      <c r="G33" s="39"/>
      <c r="H33" s="39"/>
      <c r="I33" s="165">
        <v>0.20999999999999999</v>
      </c>
      <c r="J33" s="164">
        <f>ROUND(((SUM(BE130:BE276))*I33),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ROUND((SUM(BF130:BF276)),  2)</f>
        <v>0</v>
      </c>
      <c r="G34" s="39"/>
      <c r="H34" s="39"/>
      <c r="I34" s="165">
        <v>0.14999999999999999</v>
      </c>
      <c r="J34" s="164">
        <f>ROUND(((SUM(BF130:BF276))*I34),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ROUND((SUM(BG130:BG276)),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ROUND((SUM(BH130:BH276)),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ROUND((SUM(BI130:BI276)),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2021.2 Psychiatrie - Rozvody slaboproudých instalací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J130</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273</v>
      </c>
      <c r="E97" s="192"/>
      <c r="F97" s="192"/>
      <c r="G97" s="192"/>
      <c r="H97" s="192"/>
      <c r="I97" s="192"/>
      <c r="J97" s="193">
        <f>J131</f>
        <v>0</v>
      </c>
      <c r="K97" s="190"/>
      <c r="L97" s="194"/>
      <c r="S97" s="9"/>
      <c r="T97" s="9"/>
      <c r="U97" s="9"/>
      <c r="V97" s="9"/>
      <c r="W97" s="9"/>
      <c r="X97" s="9"/>
      <c r="Y97" s="9"/>
      <c r="Z97" s="9"/>
      <c r="AA97" s="9"/>
      <c r="AB97" s="9"/>
      <c r="AC97" s="9"/>
      <c r="AD97" s="9"/>
      <c r="AE97" s="9"/>
    </row>
    <row r="98" s="12" customFormat="1" ht="19.92" customHeight="1">
      <c r="A98" s="12"/>
      <c r="B98" s="255"/>
      <c r="C98" s="134"/>
      <c r="D98" s="256" t="s">
        <v>274</v>
      </c>
      <c r="E98" s="257"/>
      <c r="F98" s="257"/>
      <c r="G98" s="257"/>
      <c r="H98" s="257"/>
      <c r="I98" s="257"/>
      <c r="J98" s="258">
        <f>J132</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275</v>
      </c>
      <c r="E99" s="257"/>
      <c r="F99" s="257"/>
      <c r="G99" s="257"/>
      <c r="H99" s="257"/>
      <c r="I99" s="257"/>
      <c r="J99" s="258">
        <f>J161</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276</v>
      </c>
      <c r="E100" s="257"/>
      <c r="F100" s="257"/>
      <c r="G100" s="257"/>
      <c r="H100" s="257"/>
      <c r="I100" s="257"/>
      <c r="J100" s="258">
        <f>J181</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277</v>
      </c>
      <c r="E101" s="257"/>
      <c r="F101" s="257"/>
      <c r="G101" s="257"/>
      <c r="H101" s="257"/>
      <c r="I101" s="257"/>
      <c r="J101" s="258">
        <f>J200</f>
        <v>0</v>
      </c>
      <c r="K101" s="134"/>
      <c r="L101" s="259"/>
      <c r="S101" s="12"/>
      <c r="T101" s="12"/>
      <c r="U101" s="12"/>
      <c r="V101" s="12"/>
      <c r="W101" s="12"/>
      <c r="X101" s="12"/>
      <c r="Y101" s="12"/>
      <c r="Z101" s="12"/>
      <c r="AA101" s="12"/>
      <c r="AB101" s="12"/>
      <c r="AC101" s="12"/>
      <c r="AD101" s="12"/>
      <c r="AE101" s="12"/>
    </row>
    <row r="102" s="12" customFormat="1" ht="19.92" customHeight="1">
      <c r="A102" s="12"/>
      <c r="B102" s="255"/>
      <c r="C102" s="134"/>
      <c r="D102" s="256" t="s">
        <v>278</v>
      </c>
      <c r="E102" s="257"/>
      <c r="F102" s="257"/>
      <c r="G102" s="257"/>
      <c r="H102" s="257"/>
      <c r="I102" s="257"/>
      <c r="J102" s="258">
        <f>J205</f>
        <v>0</v>
      </c>
      <c r="K102" s="134"/>
      <c r="L102" s="259"/>
      <c r="S102" s="12"/>
      <c r="T102" s="12"/>
      <c r="U102" s="12"/>
      <c r="V102" s="12"/>
      <c r="W102" s="12"/>
      <c r="X102" s="12"/>
      <c r="Y102" s="12"/>
      <c r="Z102" s="12"/>
      <c r="AA102" s="12"/>
      <c r="AB102" s="12"/>
      <c r="AC102" s="12"/>
      <c r="AD102" s="12"/>
      <c r="AE102" s="12"/>
    </row>
    <row r="103" s="12" customFormat="1" ht="19.92" customHeight="1">
      <c r="A103" s="12"/>
      <c r="B103" s="255"/>
      <c r="C103" s="134"/>
      <c r="D103" s="256" t="s">
        <v>279</v>
      </c>
      <c r="E103" s="257"/>
      <c r="F103" s="257"/>
      <c r="G103" s="257"/>
      <c r="H103" s="257"/>
      <c r="I103" s="257"/>
      <c r="J103" s="258">
        <f>J221</f>
        <v>0</v>
      </c>
      <c r="K103" s="134"/>
      <c r="L103" s="259"/>
      <c r="S103" s="12"/>
      <c r="T103" s="12"/>
      <c r="U103" s="12"/>
      <c r="V103" s="12"/>
      <c r="W103" s="12"/>
      <c r="X103" s="12"/>
      <c r="Y103" s="12"/>
      <c r="Z103" s="12"/>
      <c r="AA103" s="12"/>
      <c r="AB103" s="12"/>
      <c r="AC103" s="12"/>
      <c r="AD103" s="12"/>
      <c r="AE103" s="12"/>
    </row>
    <row r="104" s="12" customFormat="1" ht="19.92" customHeight="1">
      <c r="A104" s="12"/>
      <c r="B104" s="255"/>
      <c r="C104" s="134"/>
      <c r="D104" s="256" t="s">
        <v>280</v>
      </c>
      <c r="E104" s="257"/>
      <c r="F104" s="257"/>
      <c r="G104" s="257"/>
      <c r="H104" s="257"/>
      <c r="I104" s="257"/>
      <c r="J104" s="258">
        <f>J239</f>
        <v>0</v>
      </c>
      <c r="K104" s="134"/>
      <c r="L104" s="259"/>
      <c r="S104" s="12"/>
      <c r="T104" s="12"/>
      <c r="U104" s="12"/>
      <c r="V104" s="12"/>
      <c r="W104" s="12"/>
      <c r="X104" s="12"/>
      <c r="Y104" s="12"/>
      <c r="Z104" s="12"/>
      <c r="AA104" s="12"/>
      <c r="AB104" s="12"/>
      <c r="AC104" s="12"/>
      <c r="AD104" s="12"/>
      <c r="AE104" s="12"/>
    </row>
    <row r="105" s="12" customFormat="1" ht="19.92" customHeight="1">
      <c r="A105" s="12"/>
      <c r="B105" s="255"/>
      <c r="C105" s="134"/>
      <c r="D105" s="256" t="s">
        <v>281</v>
      </c>
      <c r="E105" s="257"/>
      <c r="F105" s="257"/>
      <c r="G105" s="257"/>
      <c r="H105" s="257"/>
      <c r="I105" s="257"/>
      <c r="J105" s="258">
        <f>J252</f>
        <v>0</v>
      </c>
      <c r="K105" s="134"/>
      <c r="L105" s="259"/>
      <c r="S105" s="12"/>
      <c r="T105" s="12"/>
      <c r="U105" s="12"/>
      <c r="V105" s="12"/>
      <c r="W105" s="12"/>
      <c r="X105" s="12"/>
      <c r="Y105" s="12"/>
      <c r="Z105" s="12"/>
      <c r="AA105" s="12"/>
      <c r="AB105" s="12"/>
      <c r="AC105" s="12"/>
      <c r="AD105" s="12"/>
      <c r="AE105" s="12"/>
    </row>
    <row r="106" s="12" customFormat="1" ht="14.88" customHeight="1">
      <c r="A106" s="12"/>
      <c r="B106" s="255"/>
      <c r="C106" s="134"/>
      <c r="D106" s="256" t="s">
        <v>282</v>
      </c>
      <c r="E106" s="257"/>
      <c r="F106" s="257"/>
      <c r="G106" s="257"/>
      <c r="H106" s="257"/>
      <c r="I106" s="257"/>
      <c r="J106" s="258">
        <f>J266</f>
        <v>0</v>
      </c>
      <c r="K106" s="134"/>
      <c r="L106" s="259"/>
      <c r="S106" s="12"/>
      <c r="T106" s="12"/>
      <c r="U106" s="12"/>
      <c r="V106" s="12"/>
      <c r="W106" s="12"/>
      <c r="X106" s="12"/>
      <c r="Y106" s="12"/>
      <c r="Z106" s="12"/>
      <c r="AA106" s="12"/>
      <c r="AB106" s="12"/>
      <c r="AC106" s="12"/>
      <c r="AD106" s="12"/>
      <c r="AE106" s="12"/>
    </row>
    <row r="107" s="12" customFormat="1" ht="21.84" customHeight="1">
      <c r="A107" s="12"/>
      <c r="B107" s="255"/>
      <c r="C107" s="134"/>
      <c r="D107" s="256" t="s">
        <v>283</v>
      </c>
      <c r="E107" s="257"/>
      <c r="F107" s="257"/>
      <c r="G107" s="257"/>
      <c r="H107" s="257"/>
      <c r="I107" s="257"/>
      <c r="J107" s="258">
        <f>J267</f>
        <v>0</v>
      </c>
      <c r="K107" s="134"/>
      <c r="L107" s="259"/>
      <c r="S107" s="12"/>
      <c r="T107" s="12"/>
      <c r="U107" s="12"/>
      <c r="V107" s="12"/>
      <c r="W107" s="12"/>
      <c r="X107" s="12"/>
      <c r="Y107" s="12"/>
      <c r="Z107" s="12"/>
      <c r="AA107" s="12"/>
      <c r="AB107" s="12"/>
      <c r="AC107" s="12"/>
      <c r="AD107" s="12"/>
      <c r="AE107" s="12"/>
    </row>
    <row r="108" s="12" customFormat="1" ht="21.84" customHeight="1">
      <c r="A108" s="12"/>
      <c r="B108" s="255"/>
      <c r="C108" s="134"/>
      <c r="D108" s="256" t="s">
        <v>284</v>
      </c>
      <c r="E108" s="257"/>
      <c r="F108" s="257"/>
      <c r="G108" s="257"/>
      <c r="H108" s="257"/>
      <c r="I108" s="257"/>
      <c r="J108" s="258">
        <f>J270</f>
        <v>0</v>
      </c>
      <c r="K108" s="134"/>
      <c r="L108" s="259"/>
      <c r="S108" s="12"/>
      <c r="T108" s="12"/>
      <c r="U108" s="12"/>
      <c r="V108" s="12"/>
      <c r="W108" s="12"/>
      <c r="X108" s="12"/>
      <c r="Y108" s="12"/>
      <c r="Z108" s="12"/>
      <c r="AA108" s="12"/>
      <c r="AB108" s="12"/>
      <c r="AC108" s="12"/>
      <c r="AD108" s="12"/>
      <c r="AE108" s="12"/>
    </row>
    <row r="109" s="9" customFormat="1" ht="24.96" customHeight="1">
      <c r="A109" s="9"/>
      <c r="B109" s="189"/>
      <c r="C109" s="190"/>
      <c r="D109" s="191" t="s">
        <v>285</v>
      </c>
      <c r="E109" s="192"/>
      <c r="F109" s="192"/>
      <c r="G109" s="192"/>
      <c r="H109" s="192"/>
      <c r="I109" s="192"/>
      <c r="J109" s="193">
        <f>J273</f>
        <v>0</v>
      </c>
      <c r="K109" s="190"/>
      <c r="L109" s="194"/>
      <c r="S109" s="9"/>
      <c r="T109" s="9"/>
      <c r="U109" s="9"/>
      <c r="V109" s="9"/>
      <c r="W109" s="9"/>
      <c r="X109" s="9"/>
      <c r="Y109" s="9"/>
      <c r="Z109" s="9"/>
      <c r="AA109" s="9"/>
      <c r="AB109" s="9"/>
      <c r="AC109" s="9"/>
      <c r="AD109" s="9"/>
      <c r="AE109" s="9"/>
    </row>
    <row r="110" s="12" customFormat="1" ht="19.92" customHeight="1">
      <c r="A110" s="12"/>
      <c r="B110" s="255"/>
      <c r="C110" s="134"/>
      <c r="D110" s="256" t="s">
        <v>286</v>
      </c>
      <c r="E110" s="257"/>
      <c r="F110" s="257"/>
      <c r="G110" s="257"/>
      <c r="H110" s="257"/>
      <c r="I110" s="257"/>
      <c r="J110" s="258">
        <f>J274</f>
        <v>0</v>
      </c>
      <c r="K110" s="134"/>
      <c r="L110" s="259"/>
      <c r="S110" s="12"/>
      <c r="T110" s="12"/>
      <c r="U110" s="12"/>
      <c r="V110" s="12"/>
      <c r="W110" s="12"/>
      <c r="X110" s="12"/>
      <c r="Y110" s="12"/>
      <c r="Z110" s="12"/>
      <c r="AA110" s="12"/>
      <c r="AB110" s="12"/>
      <c r="AC110" s="12"/>
      <c r="AD110" s="12"/>
      <c r="AE110" s="12"/>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137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26.25" customHeight="1">
      <c r="A120" s="39"/>
      <c r="B120" s="40"/>
      <c r="C120" s="41"/>
      <c r="D120" s="41"/>
      <c r="E120" s="184" t="str">
        <f>E7</f>
        <v>Zvýšení kvaity psychiatrické péče- rekonstrukce pavilonu psychiatrie, KZ MN UL</v>
      </c>
      <c r="F120" s="33"/>
      <c r="G120" s="33"/>
      <c r="H120" s="33"/>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125</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77" t="str">
        <f>E9</f>
        <v>2021.2 Psychiatrie - Rozvody slaboproudých instalací</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20</v>
      </c>
      <c r="D124" s="41"/>
      <c r="E124" s="41"/>
      <c r="F124" s="28" t="str">
        <f>F12</f>
        <v xml:space="preserve"> </v>
      </c>
      <c r="G124" s="41"/>
      <c r="H124" s="41"/>
      <c r="I124" s="33" t="s">
        <v>22</v>
      </c>
      <c r="J124" s="80" t="str">
        <f>IF(J12="","",J12)</f>
        <v>3. 5. 2021</v>
      </c>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5.15" customHeight="1">
      <c r="A126" s="39"/>
      <c r="B126" s="40"/>
      <c r="C126" s="33" t="s">
        <v>24</v>
      </c>
      <c r="D126" s="41"/>
      <c r="E126" s="41"/>
      <c r="F126" s="28" t="str">
        <f>E15</f>
        <v xml:space="preserve"> </v>
      </c>
      <c r="G126" s="41"/>
      <c r="H126" s="41"/>
      <c r="I126" s="33" t="s">
        <v>29</v>
      </c>
      <c r="J126" s="37" t="str">
        <f>E21</f>
        <v xml:space="preserve"> </v>
      </c>
      <c r="K126" s="41"/>
      <c r="L126" s="64"/>
      <c r="S126" s="39"/>
      <c r="T126" s="39"/>
      <c r="U126" s="39"/>
      <c r="V126" s="39"/>
      <c r="W126" s="39"/>
      <c r="X126" s="39"/>
      <c r="Y126" s="39"/>
      <c r="Z126" s="39"/>
      <c r="AA126" s="39"/>
      <c r="AB126" s="39"/>
      <c r="AC126" s="39"/>
      <c r="AD126" s="39"/>
      <c r="AE126" s="39"/>
    </row>
    <row r="127" s="2" customFormat="1" ht="15.15" customHeight="1">
      <c r="A127" s="39"/>
      <c r="B127" s="40"/>
      <c r="C127" s="33" t="s">
        <v>27</v>
      </c>
      <c r="D127" s="41"/>
      <c r="E127" s="41"/>
      <c r="F127" s="28" t="str">
        <f>IF(E18="","",E18)</f>
        <v>Vyplň údaj</v>
      </c>
      <c r="G127" s="41"/>
      <c r="H127" s="41"/>
      <c r="I127" s="33" t="s">
        <v>31</v>
      </c>
      <c r="J127" s="37" t="str">
        <f>E24</f>
        <v xml:space="preserve"> </v>
      </c>
      <c r="K127" s="41"/>
      <c r="L127" s="64"/>
      <c r="S127" s="39"/>
      <c r="T127" s="39"/>
      <c r="U127" s="39"/>
      <c r="V127" s="39"/>
      <c r="W127" s="39"/>
      <c r="X127" s="39"/>
      <c r="Y127" s="39"/>
      <c r="Z127" s="39"/>
      <c r="AA127" s="39"/>
      <c r="AB127" s="39"/>
      <c r="AC127" s="39"/>
      <c r="AD127" s="39"/>
      <c r="AE127" s="39"/>
    </row>
    <row r="128" s="2" customFormat="1" ht="10.32"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10" customFormat="1" ht="29.28" customHeight="1">
      <c r="A129" s="195"/>
      <c r="B129" s="196"/>
      <c r="C129" s="197" t="s">
        <v>138</v>
      </c>
      <c r="D129" s="198" t="s">
        <v>58</v>
      </c>
      <c r="E129" s="198" t="s">
        <v>54</v>
      </c>
      <c r="F129" s="198" t="s">
        <v>55</v>
      </c>
      <c r="G129" s="198" t="s">
        <v>139</v>
      </c>
      <c r="H129" s="198" t="s">
        <v>140</v>
      </c>
      <c r="I129" s="198" t="s">
        <v>141</v>
      </c>
      <c r="J129" s="199" t="s">
        <v>129</v>
      </c>
      <c r="K129" s="200" t="s">
        <v>142</v>
      </c>
      <c r="L129" s="201"/>
      <c r="M129" s="101" t="s">
        <v>1</v>
      </c>
      <c r="N129" s="102" t="s">
        <v>37</v>
      </c>
      <c r="O129" s="102" t="s">
        <v>143</v>
      </c>
      <c r="P129" s="102" t="s">
        <v>144</v>
      </c>
      <c r="Q129" s="102" t="s">
        <v>145</v>
      </c>
      <c r="R129" s="102" t="s">
        <v>146</v>
      </c>
      <c r="S129" s="102" t="s">
        <v>147</v>
      </c>
      <c r="T129" s="103" t="s">
        <v>148</v>
      </c>
      <c r="U129" s="195"/>
      <c r="V129" s="195"/>
      <c r="W129" s="195"/>
      <c r="X129" s="195"/>
      <c r="Y129" s="195"/>
      <c r="Z129" s="195"/>
      <c r="AA129" s="195"/>
      <c r="AB129" s="195"/>
      <c r="AC129" s="195"/>
      <c r="AD129" s="195"/>
      <c r="AE129" s="195"/>
    </row>
    <row r="130" s="2" customFormat="1" ht="22.8" customHeight="1">
      <c r="A130" s="39"/>
      <c r="B130" s="40"/>
      <c r="C130" s="108" t="s">
        <v>149</v>
      </c>
      <c r="D130" s="41"/>
      <c r="E130" s="41"/>
      <c r="F130" s="41"/>
      <c r="G130" s="41"/>
      <c r="H130" s="41"/>
      <c r="I130" s="41"/>
      <c r="J130" s="202">
        <f>BK130</f>
        <v>0</v>
      </c>
      <c r="K130" s="41"/>
      <c r="L130" s="45"/>
      <c r="M130" s="104"/>
      <c r="N130" s="203"/>
      <c r="O130" s="105"/>
      <c r="P130" s="204">
        <f>P131+P273</f>
        <v>0</v>
      </c>
      <c r="Q130" s="105"/>
      <c r="R130" s="204">
        <f>R131+R273</f>
        <v>0</v>
      </c>
      <c r="S130" s="105"/>
      <c r="T130" s="205">
        <f>T131+T273</f>
        <v>0</v>
      </c>
      <c r="U130" s="39"/>
      <c r="V130" s="39"/>
      <c r="W130" s="39"/>
      <c r="X130" s="39"/>
      <c r="Y130" s="39"/>
      <c r="Z130" s="39"/>
      <c r="AA130" s="39"/>
      <c r="AB130" s="39"/>
      <c r="AC130" s="39"/>
      <c r="AD130" s="39"/>
      <c r="AE130" s="39"/>
      <c r="AT130" s="18" t="s">
        <v>72</v>
      </c>
      <c r="AU130" s="18" t="s">
        <v>131</v>
      </c>
      <c r="BK130" s="206">
        <f>BK131+BK273</f>
        <v>0</v>
      </c>
    </row>
    <row r="131" s="11" customFormat="1" ht="25.92" customHeight="1">
      <c r="A131" s="11"/>
      <c r="B131" s="207"/>
      <c r="C131" s="208"/>
      <c r="D131" s="209" t="s">
        <v>72</v>
      </c>
      <c r="E131" s="210" t="s">
        <v>287</v>
      </c>
      <c r="F131" s="210" t="s">
        <v>288</v>
      </c>
      <c r="G131" s="208"/>
      <c r="H131" s="208"/>
      <c r="I131" s="211"/>
      <c r="J131" s="212">
        <f>BK131</f>
        <v>0</v>
      </c>
      <c r="K131" s="208"/>
      <c r="L131" s="213"/>
      <c r="M131" s="214"/>
      <c r="N131" s="215"/>
      <c r="O131" s="215"/>
      <c r="P131" s="216">
        <f>P132+P161+P181+P200+P205+P221+P239+P252</f>
        <v>0</v>
      </c>
      <c r="Q131" s="215"/>
      <c r="R131" s="216">
        <f>R132+R161+R181+R200+R205+R221+R239+R252</f>
        <v>0</v>
      </c>
      <c r="S131" s="215"/>
      <c r="T131" s="217">
        <f>T132+T161+T181+T200+T205+T221+T239+T252</f>
        <v>0</v>
      </c>
      <c r="U131" s="11"/>
      <c r="V131" s="11"/>
      <c r="W131" s="11"/>
      <c r="X131" s="11"/>
      <c r="Y131" s="11"/>
      <c r="Z131" s="11"/>
      <c r="AA131" s="11"/>
      <c r="AB131" s="11"/>
      <c r="AC131" s="11"/>
      <c r="AD131" s="11"/>
      <c r="AE131" s="11"/>
      <c r="AR131" s="218" t="s">
        <v>83</v>
      </c>
      <c r="AT131" s="219" t="s">
        <v>72</v>
      </c>
      <c r="AU131" s="219" t="s">
        <v>73</v>
      </c>
      <c r="AY131" s="218" t="s">
        <v>152</v>
      </c>
      <c r="BK131" s="220">
        <f>BK132+BK161+BK181+BK200+BK205+BK221+BK239+BK252</f>
        <v>0</v>
      </c>
    </row>
    <row r="132" s="11" customFormat="1" ht="22.8" customHeight="1">
      <c r="A132" s="11"/>
      <c r="B132" s="207"/>
      <c r="C132" s="208"/>
      <c r="D132" s="209" t="s">
        <v>72</v>
      </c>
      <c r="E132" s="260" t="s">
        <v>289</v>
      </c>
      <c r="F132" s="260" t="s">
        <v>290</v>
      </c>
      <c r="G132" s="208"/>
      <c r="H132" s="208"/>
      <c r="I132" s="211"/>
      <c r="J132" s="261">
        <f>BK132</f>
        <v>0</v>
      </c>
      <c r="K132" s="208"/>
      <c r="L132" s="213"/>
      <c r="M132" s="214"/>
      <c r="N132" s="215"/>
      <c r="O132" s="215"/>
      <c r="P132" s="216">
        <f>SUM(P133:P160)</f>
        <v>0</v>
      </c>
      <c r="Q132" s="215"/>
      <c r="R132" s="216">
        <f>SUM(R133:R160)</f>
        <v>0</v>
      </c>
      <c r="S132" s="215"/>
      <c r="T132" s="217">
        <f>SUM(T133:T160)</f>
        <v>0</v>
      </c>
      <c r="U132" s="11"/>
      <c r="V132" s="11"/>
      <c r="W132" s="11"/>
      <c r="X132" s="11"/>
      <c r="Y132" s="11"/>
      <c r="Z132" s="11"/>
      <c r="AA132" s="11"/>
      <c r="AB132" s="11"/>
      <c r="AC132" s="11"/>
      <c r="AD132" s="11"/>
      <c r="AE132" s="11"/>
      <c r="AR132" s="218" t="s">
        <v>83</v>
      </c>
      <c r="AT132" s="219" t="s">
        <v>72</v>
      </c>
      <c r="AU132" s="219" t="s">
        <v>81</v>
      </c>
      <c r="AY132" s="218" t="s">
        <v>152</v>
      </c>
      <c r="BK132" s="220">
        <f>SUM(BK133:BK160)</f>
        <v>0</v>
      </c>
    </row>
    <row r="133" s="2" customFormat="1" ht="16.5" customHeight="1">
      <c r="A133" s="39"/>
      <c r="B133" s="40"/>
      <c r="C133" s="221" t="s">
        <v>81</v>
      </c>
      <c r="D133" s="221" t="s">
        <v>153</v>
      </c>
      <c r="E133" s="222" t="s">
        <v>291</v>
      </c>
      <c r="F133" s="223" t="s">
        <v>292</v>
      </c>
      <c r="G133" s="224" t="s">
        <v>293</v>
      </c>
      <c r="H133" s="225">
        <v>1</v>
      </c>
      <c r="I133" s="226"/>
      <c r="J133" s="227">
        <f>ROUND(I133*H133,2)</f>
        <v>0</v>
      </c>
      <c r="K133" s="228"/>
      <c r="L133" s="45"/>
      <c r="M133" s="229" t="s">
        <v>1</v>
      </c>
      <c r="N133" s="230" t="s">
        <v>38</v>
      </c>
      <c r="O133" s="92"/>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225</v>
      </c>
      <c r="AT133" s="233" t="s">
        <v>153</v>
      </c>
      <c r="AU133" s="233" t="s">
        <v>83</v>
      </c>
      <c r="AY133" s="18" t="s">
        <v>152</v>
      </c>
      <c r="BE133" s="234">
        <f>IF(N133="základní",J133,0)</f>
        <v>0</v>
      </c>
      <c r="BF133" s="234">
        <f>IF(N133="snížená",J133,0)</f>
        <v>0</v>
      </c>
      <c r="BG133" s="234">
        <f>IF(N133="zákl. přenesená",J133,0)</f>
        <v>0</v>
      </c>
      <c r="BH133" s="234">
        <f>IF(N133="sníž. přenesená",J133,0)</f>
        <v>0</v>
      </c>
      <c r="BI133" s="234">
        <f>IF(N133="nulová",J133,0)</f>
        <v>0</v>
      </c>
      <c r="BJ133" s="18" t="s">
        <v>81</v>
      </c>
      <c r="BK133" s="234">
        <f>ROUND(I133*H133,2)</f>
        <v>0</v>
      </c>
      <c r="BL133" s="18" t="s">
        <v>225</v>
      </c>
      <c r="BM133" s="233" t="s">
        <v>294</v>
      </c>
    </row>
    <row r="134" s="2" customFormat="1">
      <c r="A134" s="39"/>
      <c r="B134" s="40"/>
      <c r="C134" s="41"/>
      <c r="D134" s="235" t="s">
        <v>159</v>
      </c>
      <c r="E134" s="41"/>
      <c r="F134" s="236" t="s">
        <v>295</v>
      </c>
      <c r="G134" s="41"/>
      <c r="H134" s="41"/>
      <c r="I134" s="237"/>
      <c r="J134" s="41"/>
      <c r="K134" s="41"/>
      <c r="L134" s="45"/>
      <c r="M134" s="238"/>
      <c r="N134" s="239"/>
      <c r="O134" s="92"/>
      <c r="P134" s="92"/>
      <c r="Q134" s="92"/>
      <c r="R134" s="92"/>
      <c r="S134" s="92"/>
      <c r="T134" s="93"/>
      <c r="U134" s="39"/>
      <c r="V134" s="39"/>
      <c r="W134" s="39"/>
      <c r="X134" s="39"/>
      <c r="Y134" s="39"/>
      <c r="Z134" s="39"/>
      <c r="AA134" s="39"/>
      <c r="AB134" s="39"/>
      <c r="AC134" s="39"/>
      <c r="AD134" s="39"/>
      <c r="AE134" s="39"/>
      <c r="AT134" s="18" t="s">
        <v>159</v>
      </c>
      <c r="AU134" s="18" t="s">
        <v>83</v>
      </c>
    </row>
    <row r="135" s="2" customFormat="1" ht="16.5" customHeight="1">
      <c r="A135" s="39"/>
      <c r="B135" s="40"/>
      <c r="C135" s="221" t="s">
        <v>83</v>
      </c>
      <c r="D135" s="221" t="s">
        <v>153</v>
      </c>
      <c r="E135" s="222" t="s">
        <v>296</v>
      </c>
      <c r="F135" s="223" t="s">
        <v>297</v>
      </c>
      <c r="G135" s="224" t="s">
        <v>293</v>
      </c>
      <c r="H135" s="225">
        <v>2</v>
      </c>
      <c r="I135" s="226"/>
      <c r="J135" s="227">
        <f>ROUND(I135*H135,2)</f>
        <v>0</v>
      </c>
      <c r="K135" s="228"/>
      <c r="L135" s="45"/>
      <c r="M135" s="229" t="s">
        <v>1</v>
      </c>
      <c r="N135" s="230" t="s">
        <v>38</v>
      </c>
      <c r="O135" s="92"/>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225</v>
      </c>
      <c r="AT135" s="233" t="s">
        <v>153</v>
      </c>
      <c r="AU135" s="233" t="s">
        <v>83</v>
      </c>
      <c r="AY135" s="18" t="s">
        <v>152</v>
      </c>
      <c r="BE135" s="234">
        <f>IF(N135="základní",J135,0)</f>
        <v>0</v>
      </c>
      <c r="BF135" s="234">
        <f>IF(N135="snížená",J135,0)</f>
        <v>0</v>
      </c>
      <c r="BG135" s="234">
        <f>IF(N135="zákl. přenesená",J135,0)</f>
        <v>0</v>
      </c>
      <c r="BH135" s="234">
        <f>IF(N135="sníž. přenesená",J135,0)</f>
        <v>0</v>
      </c>
      <c r="BI135" s="234">
        <f>IF(N135="nulová",J135,0)</f>
        <v>0</v>
      </c>
      <c r="BJ135" s="18" t="s">
        <v>81</v>
      </c>
      <c r="BK135" s="234">
        <f>ROUND(I135*H135,2)</f>
        <v>0</v>
      </c>
      <c r="BL135" s="18" t="s">
        <v>225</v>
      </c>
      <c r="BM135" s="233" t="s">
        <v>298</v>
      </c>
    </row>
    <row r="136" s="2" customFormat="1" ht="33" customHeight="1">
      <c r="A136" s="39"/>
      <c r="B136" s="40"/>
      <c r="C136" s="221" t="s">
        <v>165</v>
      </c>
      <c r="D136" s="221" t="s">
        <v>153</v>
      </c>
      <c r="E136" s="222" t="s">
        <v>299</v>
      </c>
      <c r="F136" s="223" t="s">
        <v>300</v>
      </c>
      <c r="G136" s="224" t="s">
        <v>293</v>
      </c>
      <c r="H136" s="225">
        <v>1</v>
      </c>
      <c r="I136" s="226"/>
      <c r="J136" s="227">
        <f>ROUND(I136*H136,2)</f>
        <v>0</v>
      </c>
      <c r="K136" s="228"/>
      <c r="L136" s="45"/>
      <c r="M136" s="229" t="s">
        <v>1</v>
      </c>
      <c r="N136" s="230" t="s">
        <v>38</v>
      </c>
      <c r="O136" s="92"/>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225</v>
      </c>
      <c r="AT136" s="233" t="s">
        <v>153</v>
      </c>
      <c r="AU136" s="233" t="s">
        <v>83</v>
      </c>
      <c r="AY136" s="18" t="s">
        <v>152</v>
      </c>
      <c r="BE136" s="234">
        <f>IF(N136="základní",J136,0)</f>
        <v>0</v>
      </c>
      <c r="BF136" s="234">
        <f>IF(N136="snížená",J136,0)</f>
        <v>0</v>
      </c>
      <c r="BG136" s="234">
        <f>IF(N136="zákl. přenesená",J136,0)</f>
        <v>0</v>
      </c>
      <c r="BH136" s="234">
        <f>IF(N136="sníž. přenesená",J136,0)</f>
        <v>0</v>
      </c>
      <c r="BI136" s="234">
        <f>IF(N136="nulová",J136,0)</f>
        <v>0</v>
      </c>
      <c r="BJ136" s="18" t="s">
        <v>81</v>
      </c>
      <c r="BK136" s="234">
        <f>ROUND(I136*H136,2)</f>
        <v>0</v>
      </c>
      <c r="BL136" s="18" t="s">
        <v>225</v>
      </c>
      <c r="BM136" s="233" t="s">
        <v>301</v>
      </c>
    </row>
    <row r="137" s="2" customFormat="1" ht="21.75" customHeight="1">
      <c r="A137" s="39"/>
      <c r="B137" s="40"/>
      <c r="C137" s="221" t="s">
        <v>169</v>
      </c>
      <c r="D137" s="221" t="s">
        <v>153</v>
      </c>
      <c r="E137" s="222" t="s">
        <v>302</v>
      </c>
      <c r="F137" s="223" t="s">
        <v>303</v>
      </c>
      <c r="G137" s="224" t="s">
        <v>212</v>
      </c>
      <c r="H137" s="225">
        <v>6500</v>
      </c>
      <c r="I137" s="226"/>
      <c r="J137" s="227">
        <f>ROUND(I137*H137,2)</f>
        <v>0</v>
      </c>
      <c r="K137" s="228"/>
      <c r="L137" s="45"/>
      <c r="M137" s="229" t="s">
        <v>1</v>
      </c>
      <c r="N137" s="230" t="s">
        <v>38</v>
      </c>
      <c r="O137" s="92"/>
      <c r="P137" s="231">
        <f>O137*H137</f>
        <v>0</v>
      </c>
      <c r="Q137" s="231">
        <v>0</v>
      </c>
      <c r="R137" s="231">
        <f>Q137*H137</f>
        <v>0</v>
      </c>
      <c r="S137" s="231">
        <v>0</v>
      </c>
      <c r="T137" s="232">
        <f>S137*H137</f>
        <v>0</v>
      </c>
      <c r="U137" s="39"/>
      <c r="V137" s="39"/>
      <c r="W137" s="39"/>
      <c r="X137" s="39"/>
      <c r="Y137" s="39"/>
      <c r="Z137" s="39"/>
      <c r="AA137" s="39"/>
      <c r="AB137" s="39"/>
      <c r="AC137" s="39"/>
      <c r="AD137" s="39"/>
      <c r="AE137" s="39"/>
      <c r="AR137" s="233" t="s">
        <v>225</v>
      </c>
      <c r="AT137" s="233" t="s">
        <v>153</v>
      </c>
      <c r="AU137" s="233" t="s">
        <v>83</v>
      </c>
      <c r="AY137" s="18" t="s">
        <v>152</v>
      </c>
      <c r="BE137" s="234">
        <f>IF(N137="základní",J137,0)</f>
        <v>0</v>
      </c>
      <c r="BF137" s="234">
        <f>IF(N137="snížená",J137,0)</f>
        <v>0</v>
      </c>
      <c r="BG137" s="234">
        <f>IF(N137="zákl. přenesená",J137,0)</f>
        <v>0</v>
      </c>
      <c r="BH137" s="234">
        <f>IF(N137="sníž. přenesená",J137,0)</f>
        <v>0</v>
      </c>
      <c r="BI137" s="234">
        <f>IF(N137="nulová",J137,0)</f>
        <v>0</v>
      </c>
      <c r="BJ137" s="18" t="s">
        <v>81</v>
      </c>
      <c r="BK137" s="234">
        <f>ROUND(I137*H137,2)</f>
        <v>0</v>
      </c>
      <c r="BL137" s="18" t="s">
        <v>225</v>
      </c>
      <c r="BM137" s="233" t="s">
        <v>304</v>
      </c>
    </row>
    <row r="138" s="2" customFormat="1" ht="21.75" customHeight="1">
      <c r="A138" s="39"/>
      <c r="B138" s="40"/>
      <c r="C138" s="240" t="s">
        <v>173</v>
      </c>
      <c r="D138" s="240" t="s">
        <v>200</v>
      </c>
      <c r="E138" s="241" t="s">
        <v>305</v>
      </c>
      <c r="F138" s="242" t="s">
        <v>303</v>
      </c>
      <c r="G138" s="243" t="s">
        <v>212</v>
      </c>
      <c r="H138" s="244">
        <v>6500</v>
      </c>
      <c r="I138" s="245"/>
      <c r="J138" s="246">
        <f>ROUND(I138*H138,2)</f>
        <v>0</v>
      </c>
      <c r="K138" s="247"/>
      <c r="L138" s="248"/>
      <c r="M138" s="249" t="s">
        <v>1</v>
      </c>
      <c r="N138" s="250" t="s">
        <v>38</v>
      </c>
      <c r="O138" s="92"/>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306</v>
      </c>
      <c r="AT138" s="233" t="s">
        <v>200</v>
      </c>
      <c r="AU138" s="233" t="s">
        <v>83</v>
      </c>
      <c r="AY138" s="18" t="s">
        <v>152</v>
      </c>
      <c r="BE138" s="234">
        <f>IF(N138="základní",J138,0)</f>
        <v>0</v>
      </c>
      <c r="BF138" s="234">
        <f>IF(N138="snížená",J138,0)</f>
        <v>0</v>
      </c>
      <c r="BG138" s="234">
        <f>IF(N138="zákl. přenesená",J138,0)</f>
        <v>0</v>
      </c>
      <c r="BH138" s="234">
        <f>IF(N138="sníž. přenesená",J138,0)</f>
        <v>0</v>
      </c>
      <c r="BI138" s="234">
        <f>IF(N138="nulová",J138,0)</f>
        <v>0</v>
      </c>
      <c r="BJ138" s="18" t="s">
        <v>81</v>
      </c>
      <c r="BK138" s="234">
        <f>ROUND(I138*H138,2)</f>
        <v>0</v>
      </c>
      <c r="BL138" s="18" t="s">
        <v>225</v>
      </c>
      <c r="BM138" s="233" t="s">
        <v>307</v>
      </c>
    </row>
    <row r="139" s="2" customFormat="1" ht="16.5" customHeight="1">
      <c r="A139" s="39"/>
      <c r="B139" s="40"/>
      <c r="C139" s="221" t="s">
        <v>177</v>
      </c>
      <c r="D139" s="221" t="s">
        <v>153</v>
      </c>
      <c r="E139" s="222" t="s">
        <v>308</v>
      </c>
      <c r="F139" s="223" t="s">
        <v>309</v>
      </c>
      <c r="G139" s="224" t="s">
        <v>293</v>
      </c>
      <c r="H139" s="225">
        <v>18</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225</v>
      </c>
      <c r="AT139" s="233" t="s">
        <v>153</v>
      </c>
      <c r="AU139" s="233" t="s">
        <v>83</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225</v>
      </c>
      <c r="BM139" s="233" t="s">
        <v>310</v>
      </c>
    </row>
    <row r="140" s="2" customFormat="1">
      <c r="A140" s="39"/>
      <c r="B140" s="40"/>
      <c r="C140" s="41"/>
      <c r="D140" s="235" t="s">
        <v>159</v>
      </c>
      <c r="E140" s="41"/>
      <c r="F140" s="236" t="s">
        <v>311</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83</v>
      </c>
    </row>
    <row r="141" s="2" customFormat="1" ht="21.75" customHeight="1">
      <c r="A141" s="39"/>
      <c r="B141" s="40"/>
      <c r="C141" s="221" t="s">
        <v>182</v>
      </c>
      <c r="D141" s="221" t="s">
        <v>153</v>
      </c>
      <c r="E141" s="222" t="s">
        <v>312</v>
      </c>
      <c r="F141" s="223" t="s">
        <v>313</v>
      </c>
      <c r="G141" s="224" t="s">
        <v>293</v>
      </c>
      <c r="H141" s="225">
        <v>2</v>
      </c>
      <c r="I141" s="226"/>
      <c r="J141" s="227">
        <f>ROUND(I141*H141,2)</f>
        <v>0</v>
      </c>
      <c r="K141" s="228"/>
      <c r="L141" s="45"/>
      <c r="M141" s="229" t="s">
        <v>1</v>
      </c>
      <c r="N141" s="230" t="s">
        <v>38</v>
      </c>
      <c r="O141" s="92"/>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225</v>
      </c>
      <c r="AT141" s="233" t="s">
        <v>153</v>
      </c>
      <c r="AU141" s="233" t="s">
        <v>83</v>
      </c>
      <c r="AY141" s="18" t="s">
        <v>152</v>
      </c>
      <c r="BE141" s="234">
        <f>IF(N141="základní",J141,0)</f>
        <v>0</v>
      </c>
      <c r="BF141" s="234">
        <f>IF(N141="snížená",J141,0)</f>
        <v>0</v>
      </c>
      <c r="BG141" s="234">
        <f>IF(N141="zákl. přenesená",J141,0)</f>
        <v>0</v>
      </c>
      <c r="BH141" s="234">
        <f>IF(N141="sníž. přenesená",J141,0)</f>
        <v>0</v>
      </c>
      <c r="BI141" s="234">
        <f>IF(N141="nulová",J141,0)</f>
        <v>0</v>
      </c>
      <c r="BJ141" s="18" t="s">
        <v>81</v>
      </c>
      <c r="BK141" s="234">
        <f>ROUND(I141*H141,2)</f>
        <v>0</v>
      </c>
      <c r="BL141" s="18" t="s">
        <v>225</v>
      </c>
      <c r="BM141" s="233" t="s">
        <v>314</v>
      </c>
    </row>
    <row r="142" s="2" customFormat="1" ht="16.5" customHeight="1">
      <c r="A142" s="39"/>
      <c r="B142" s="40"/>
      <c r="C142" s="221" t="s">
        <v>188</v>
      </c>
      <c r="D142" s="221" t="s">
        <v>153</v>
      </c>
      <c r="E142" s="222" t="s">
        <v>315</v>
      </c>
      <c r="F142" s="223" t="s">
        <v>316</v>
      </c>
      <c r="G142" s="224" t="s">
        <v>293</v>
      </c>
      <c r="H142" s="225">
        <v>43</v>
      </c>
      <c r="I142" s="226"/>
      <c r="J142" s="227">
        <f>ROUND(I142*H142,2)</f>
        <v>0</v>
      </c>
      <c r="K142" s="228"/>
      <c r="L142" s="45"/>
      <c r="M142" s="229" t="s">
        <v>1</v>
      </c>
      <c r="N142" s="230" t="s">
        <v>38</v>
      </c>
      <c r="O142" s="92"/>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225</v>
      </c>
      <c r="AT142" s="233" t="s">
        <v>153</v>
      </c>
      <c r="AU142" s="233" t="s">
        <v>83</v>
      </c>
      <c r="AY142" s="18" t="s">
        <v>152</v>
      </c>
      <c r="BE142" s="234">
        <f>IF(N142="základní",J142,0)</f>
        <v>0</v>
      </c>
      <c r="BF142" s="234">
        <f>IF(N142="snížená",J142,0)</f>
        <v>0</v>
      </c>
      <c r="BG142" s="234">
        <f>IF(N142="zákl. přenesená",J142,0)</f>
        <v>0</v>
      </c>
      <c r="BH142" s="234">
        <f>IF(N142="sníž. přenesená",J142,0)</f>
        <v>0</v>
      </c>
      <c r="BI142" s="234">
        <f>IF(N142="nulová",J142,0)</f>
        <v>0</v>
      </c>
      <c r="BJ142" s="18" t="s">
        <v>81</v>
      </c>
      <c r="BK142" s="234">
        <f>ROUND(I142*H142,2)</f>
        <v>0</v>
      </c>
      <c r="BL142" s="18" t="s">
        <v>225</v>
      </c>
      <c r="BM142" s="233" t="s">
        <v>317</v>
      </c>
    </row>
    <row r="143" s="2" customFormat="1" ht="16.5" customHeight="1">
      <c r="A143" s="39"/>
      <c r="B143" s="40"/>
      <c r="C143" s="240" t="s">
        <v>192</v>
      </c>
      <c r="D143" s="240" t="s">
        <v>200</v>
      </c>
      <c r="E143" s="241" t="s">
        <v>318</v>
      </c>
      <c r="F143" s="242" t="s">
        <v>316</v>
      </c>
      <c r="G143" s="243" t="s">
        <v>293</v>
      </c>
      <c r="H143" s="244">
        <v>43</v>
      </c>
      <c r="I143" s="245"/>
      <c r="J143" s="246">
        <f>ROUND(I143*H143,2)</f>
        <v>0</v>
      </c>
      <c r="K143" s="247"/>
      <c r="L143" s="248"/>
      <c r="M143" s="249" t="s">
        <v>1</v>
      </c>
      <c r="N143" s="250" t="s">
        <v>38</v>
      </c>
      <c r="O143" s="92"/>
      <c r="P143" s="231">
        <f>O143*H143</f>
        <v>0</v>
      </c>
      <c r="Q143" s="231">
        <v>0</v>
      </c>
      <c r="R143" s="231">
        <f>Q143*H143</f>
        <v>0</v>
      </c>
      <c r="S143" s="231">
        <v>0</v>
      </c>
      <c r="T143" s="232">
        <f>S143*H143</f>
        <v>0</v>
      </c>
      <c r="U143" s="39"/>
      <c r="V143" s="39"/>
      <c r="W143" s="39"/>
      <c r="X143" s="39"/>
      <c r="Y143" s="39"/>
      <c r="Z143" s="39"/>
      <c r="AA143" s="39"/>
      <c r="AB143" s="39"/>
      <c r="AC143" s="39"/>
      <c r="AD143" s="39"/>
      <c r="AE143" s="39"/>
      <c r="AR143" s="233" t="s">
        <v>306</v>
      </c>
      <c r="AT143" s="233" t="s">
        <v>200</v>
      </c>
      <c r="AU143" s="233" t="s">
        <v>83</v>
      </c>
      <c r="AY143" s="18" t="s">
        <v>152</v>
      </c>
      <c r="BE143" s="234">
        <f>IF(N143="základní",J143,0)</f>
        <v>0</v>
      </c>
      <c r="BF143" s="234">
        <f>IF(N143="snížená",J143,0)</f>
        <v>0</v>
      </c>
      <c r="BG143" s="234">
        <f>IF(N143="zákl. přenesená",J143,0)</f>
        <v>0</v>
      </c>
      <c r="BH143" s="234">
        <f>IF(N143="sníž. přenesená",J143,0)</f>
        <v>0</v>
      </c>
      <c r="BI143" s="234">
        <f>IF(N143="nulová",J143,0)</f>
        <v>0</v>
      </c>
      <c r="BJ143" s="18" t="s">
        <v>81</v>
      </c>
      <c r="BK143" s="234">
        <f>ROUND(I143*H143,2)</f>
        <v>0</v>
      </c>
      <c r="BL143" s="18" t="s">
        <v>225</v>
      </c>
      <c r="BM143" s="233" t="s">
        <v>319</v>
      </c>
    </row>
    <row r="144" s="2" customFormat="1" ht="16.5" customHeight="1">
      <c r="A144" s="39"/>
      <c r="B144" s="40"/>
      <c r="C144" s="221" t="s">
        <v>199</v>
      </c>
      <c r="D144" s="221" t="s">
        <v>153</v>
      </c>
      <c r="E144" s="222" t="s">
        <v>320</v>
      </c>
      <c r="F144" s="223" t="s">
        <v>321</v>
      </c>
      <c r="G144" s="224" t="s">
        <v>293</v>
      </c>
      <c r="H144" s="225">
        <v>2</v>
      </c>
      <c r="I144" s="226"/>
      <c r="J144" s="227">
        <f>ROUND(I144*H144,2)</f>
        <v>0</v>
      </c>
      <c r="K144" s="228"/>
      <c r="L144" s="45"/>
      <c r="M144" s="229" t="s">
        <v>1</v>
      </c>
      <c r="N144" s="23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225</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225</v>
      </c>
      <c r="BM144" s="233" t="s">
        <v>322</v>
      </c>
    </row>
    <row r="145" s="2" customFormat="1">
      <c r="A145" s="39"/>
      <c r="B145" s="40"/>
      <c r="C145" s="41"/>
      <c r="D145" s="235" t="s">
        <v>159</v>
      </c>
      <c r="E145" s="41"/>
      <c r="F145" s="236" t="s">
        <v>323</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2" customFormat="1" ht="16.5" customHeight="1">
      <c r="A146" s="39"/>
      <c r="B146" s="40"/>
      <c r="C146" s="221" t="s">
        <v>205</v>
      </c>
      <c r="D146" s="221" t="s">
        <v>153</v>
      </c>
      <c r="E146" s="222" t="s">
        <v>324</v>
      </c>
      <c r="F146" s="223" t="s">
        <v>325</v>
      </c>
      <c r="G146" s="224" t="s">
        <v>293</v>
      </c>
      <c r="H146" s="225">
        <v>1</v>
      </c>
      <c r="I146" s="226"/>
      <c r="J146" s="227">
        <f>ROUND(I146*H146,2)</f>
        <v>0</v>
      </c>
      <c r="K146" s="228"/>
      <c r="L146" s="45"/>
      <c r="M146" s="229" t="s">
        <v>1</v>
      </c>
      <c r="N146" s="230" t="s">
        <v>38</v>
      </c>
      <c r="O146" s="92"/>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225</v>
      </c>
      <c r="AT146" s="233" t="s">
        <v>153</v>
      </c>
      <c r="AU146" s="233" t="s">
        <v>83</v>
      </c>
      <c r="AY146" s="18" t="s">
        <v>152</v>
      </c>
      <c r="BE146" s="234">
        <f>IF(N146="základní",J146,0)</f>
        <v>0</v>
      </c>
      <c r="BF146" s="234">
        <f>IF(N146="snížená",J146,0)</f>
        <v>0</v>
      </c>
      <c r="BG146" s="234">
        <f>IF(N146="zákl. přenesená",J146,0)</f>
        <v>0</v>
      </c>
      <c r="BH146" s="234">
        <f>IF(N146="sníž. přenesená",J146,0)</f>
        <v>0</v>
      </c>
      <c r="BI146" s="234">
        <f>IF(N146="nulová",J146,0)</f>
        <v>0</v>
      </c>
      <c r="BJ146" s="18" t="s">
        <v>81</v>
      </c>
      <c r="BK146" s="234">
        <f>ROUND(I146*H146,2)</f>
        <v>0</v>
      </c>
      <c r="BL146" s="18" t="s">
        <v>225</v>
      </c>
      <c r="BM146" s="233" t="s">
        <v>326</v>
      </c>
    </row>
    <row r="147" s="2" customFormat="1">
      <c r="A147" s="39"/>
      <c r="B147" s="40"/>
      <c r="C147" s="41"/>
      <c r="D147" s="235" t="s">
        <v>159</v>
      </c>
      <c r="E147" s="41"/>
      <c r="F147" s="236" t="s">
        <v>327</v>
      </c>
      <c r="G147" s="41"/>
      <c r="H147" s="41"/>
      <c r="I147" s="237"/>
      <c r="J147" s="41"/>
      <c r="K147" s="41"/>
      <c r="L147" s="45"/>
      <c r="M147" s="238"/>
      <c r="N147" s="239"/>
      <c r="O147" s="92"/>
      <c r="P147" s="92"/>
      <c r="Q147" s="92"/>
      <c r="R147" s="92"/>
      <c r="S147" s="92"/>
      <c r="T147" s="93"/>
      <c r="U147" s="39"/>
      <c r="V147" s="39"/>
      <c r="W147" s="39"/>
      <c r="X147" s="39"/>
      <c r="Y147" s="39"/>
      <c r="Z147" s="39"/>
      <c r="AA147" s="39"/>
      <c r="AB147" s="39"/>
      <c r="AC147" s="39"/>
      <c r="AD147" s="39"/>
      <c r="AE147" s="39"/>
      <c r="AT147" s="18" t="s">
        <v>159</v>
      </c>
      <c r="AU147" s="18" t="s">
        <v>83</v>
      </c>
    </row>
    <row r="148" s="2" customFormat="1" ht="16.5" customHeight="1">
      <c r="A148" s="39"/>
      <c r="B148" s="40"/>
      <c r="C148" s="221" t="s">
        <v>209</v>
      </c>
      <c r="D148" s="221" t="s">
        <v>153</v>
      </c>
      <c r="E148" s="222" t="s">
        <v>328</v>
      </c>
      <c r="F148" s="223" t="s">
        <v>329</v>
      </c>
      <c r="G148" s="224" t="s">
        <v>293</v>
      </c>
      <c r="H148" s="225">
        <v>1</v>
      </c>
      <c r="I148" s="226"/>
      <c r="J148" s="227">
        <f>ROUND(I148*H148,2)</f>
        <v>0</v>
      </c>
      <c r="K148" s="228"/>
      <c r="L148" s="45"/>
      <c r="M148" s="229" t="s">
        <v>1</v>
      </c>
      <c r="N148" s="23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225</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225</v>
      </c>
      <c r="BM148" s="233" t="s">
        <v>330</v>
      </c>
    </row>
    <row r="149" s="2" customFormat="1" ht="16.5" customHeight="1">
      <c r="A149" s="39"/>
      <c r="B149" s="40"/>
      <c r="C149" s="221" t="s">
        <v>214</v>
      </c>
      <c r="D149" s="221" t="s">
        <v>153</v>
      </c>
      <c r="E149" s="222" t="s">
        <v>331</v>
      </c>
      <c r="F149" s="223" t="s">
        <v>332</v>
      </c>
      <c r="G149" s="224" t="s">
        <v>293</v>
      </c>
      <c r="H149" s="225">
        <v>43</v>
      </c>
      <c r="I149" s="226"/>
      <c r="J149" s="227">
        <f>ROUND(I149*H149,2)</f>
        <v>0</v>
      </c>
      <c r="K149" s="228"/>
      <c r="L149" s="45"/>
      <c r="M149" s="229" t="s">
        <v>1</v>
      </c>
      <c r="N149" s="230" t="s">
        <v>38</v>
      </c>
      <c r="O149" s="92"/>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225</v>
      </c>
      <c r="AT149" s="233" t="s">
        <v>153</v>
      </c>
      <c r="AU149" s="233" t="s">
        <v>83</v>
      </c>
      <c r="AY149" s="18" t="s">
        <v>152</v>
      </c>
      <c r="BE149" s="234">
        <f>IF(N149="základní",J149,0)</f>
        <v>0</v>
      </c>
      <c r="BF149" s="234">
        <f>IF(N149="snížená",J149,0)</f>
        <v>0</v>
      </c>
      <c r="BG149" s="234">
        <f>IF(N149="zákl. přenesená",J149,0)</f>
        <v>0</v>
      </c>
      <c r="BH149" s="234">
        <f>IF(N149="sníž. přenesená",J149,0)</f>
        <v>0</v>
      </c>
      <c r="BI149" s="234">
        <f>IF(N149="nulová",J149,0)</f>
        <v>0</v>
      </c>
      <c r="BJ149" s="18" t="s">
        <v>81</v>
      </c>
      <c r="BK149" s="234">
        <f>ROUND(I149*H149,2)</f>
        <v>0</v>
      </c>
      <c r="BL149" s="18" t="s">
        <v>225</v>
      </c>
      <c r="BM149" s="233" t="s">
        <v>333</v>
      </c>
    </row>
    <row r="150" s="2" customFormat="1" ht="16.5" customHeight="1">
      <c r="A150" s="39"/>
      <c r="B150" s="40"/>
      <c r="C150" s="221" t="s">
        <v>218</v>
      </c>
      <c r="D150" s="221" t="s">
        <v>153</v>
      </c>
      <c r="E150" s="222" t="s">
        <v>334</v>
      </c>
      <c r="F150" s="223" t="s">
        <v>335</v>
      </c>
      <c r="G150" s="224" t="s">
        <v>293</v>
      </c>
      <c r="H150" s="225">
        <v>43</v>
      </c>
      <c r="I150" s="226"/>
      <c r="J150" s="227">
        <f>ROUND(I150*H150,2)</f>
        <v>0</v>
      </c>
      <c r="K150" s="228"/>
      <c r="L150" s="45"/>
      <c r="M150" s="229" t="s">
        <v>1</v>
      </c>
      <c r="N150" s="230" t="s">
        <v>38</v>
      </c>
      <c r="O150" s="92"/>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225</v>
      </c>
      <c r="AT150" s="233" t="s">
        <v>153</v>
      </c>
      <c r="AU150" s="233" t="s">
        <v>83</v>
      </c>
      <c r="AY150" s="18" t="s">
        <v>152</v>
      </c>
      <c r="BE150" s="234">
        <f>IF(N150="základní",J150,0)</f>
        <v>0</v>
      </c>
      <c r="BF150" s="234">
        <f>IF(N150="snížená",J150,0)</f>
        <v>0</v>
      </c>
      <c r="BG150" s="234">
        <f>IF(N150="zákl. přenesená",J150,0)</f>
        <v>0</v>
      </c>
      <c r="BH150" s="234">
        <f>IF(N150="sníž. přenesená",J150,0)</f>
        <v>0</v>
      </c>
      <c r="BI150" s="234">
        <f>IF(N150="nulová",J150,0)</f>
        <v>0</v>
      </c>
      <c r="BJ150" s="18" t="s">
        <v>81</v>
      </c>
      <c r="BK150" s="234">
        <f>ROUND(I150*H150,2)</f>
        <v>0</v>
      </c>
      <c r="BL150" s="18" t="s">
        <v>225</v>
      </c>
      <c r="BM150" s="233" t="s">
        <v>336</v>
      </c>
    </row>
    <row r="151" s="2" customFormat="1" ht="16.5" customHeight="1">
      <c r="A151" s="39"/>
      <c r="B151" s="40"/>
      <c r="C151" s="221" t="s">
        <v>8</v>
      </c>
      <c r="D151" s="221" t="s">
        <v>153</v>
      </c>
      <c r="E151" s="222" t="s">
        <v>337</v>
      </c>
      <c r="F151" s="223" t="s">
        <v>338</v>
      </c>
      <c r="G151" s="224" t="s">
        <v>212</v>
      </c>
      <c r="H151" s="225">
        <v>40</v>
      </c>
      <c r="I151" s="226"/>
      <c r="J151" s="227">
        <f>ROUND(I151*H151,2)</f>
        <v>0</v>
      </c>
      <c r="K151" s="228"/>
      <c r="L151" s="45"/>
      <c r="M151" s="229" t="s">
        <v>1</v>
      </c>
      <c r="N151" s="230" t="s">
        <v>38</v>
      </c>
      <c r="O151" s="92"/>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225</v>
      </c>
      <c r="AT151" s="233" t="s">
        <v>153</v>
      </c>
      <c r="AU151" s="233" t="s">
        <v>83</v>
      </c>
      <c r="AY151" s="18" t="s">
        <v>152</v>
      </c>
      <c r="BE151" s="234">
        <f>IF(N151="základní",J151,0)</f>
        <v>0</v>
      </c>
      <c r="BF151" s="234">
        <f>IF(N151="snížená",J151,0)</f>
        <v>0</v>
      </c>
      <c r="BG151" s="234">
        <f>IF(N151="zákl. přenesená",J151,0)</f>
        <v>0</v>
      </c>
      <c r="BH151" s="234">
        <f>IF(N151="sníž. přenesená",J151,0)</f>
        <v>0</v>
      </c>
      <c r="BI151" s="234">
        <f>IF(N151="nulová",J151,0)</f>
        <v>0</v>
      </c>
      <c r="BJ151" s="18" t="s">
        <v>81</v>
      </c>
      <c r="BK151" s="234">
        <f>ROUND(I151*H151,2)</f>
        <v>0</v>
      </c>
      <c r="BL151" s="18" t="s">
        <v>225</v>
      </c>
      <c r="BM151" s="233" t="s">
        <v>339</v>
      </c>
    </row>
    <row r="152" s="2" customFormat="1" ht="16.5" customHeight="1">
      <c r="A152" s="39"/>
      <c r="B152" s="40"/>
      <c r="C152" s="221" t="s">
        <v>225</v>
      </c>
      <c r="D152" s="221" t="s">
        <v>153</v>
      </c>
      <c r="E152" s="222" t="s">
        <v>340</v>
      </c>
      <c r="F152" s="223" t="s">
        <v>341</v>
      </c>
      <c r="G152" s="224" t="s">
        <v>212</v>
      </c>
      <c r="H152" s="225">
        <v>6</v>
      </c>
      <c r="I152" s="226"/>
      <c r="J152" s="227">
        <f>ROUND(I152*H152,2)</f>
        <v>0</v>
      </c>
      <c r="K152" s="228"/>
      <c r="L152" s="45"/>
      <c r="M152" s="229" t="s">
        <v>1</v>
      </c>
      <c r="N152" s="230" t="s">
        <v>38</v>
      </c>
      <c r="O152" s="92"/>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225</v>
      </c>
      <c r="AT152" s="233" t="s">
        <v>153</v>
      </c>
      <c r="AU152" s="233" t="s">
        <v>83</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225</v>
      </c>
      <c r="BM152" s="233" t="s">
        <v>342</v>
      </c>
    </row>
    <row r="153" s="2" customFormat="1" ht="16.5" customHeight="1">
      <c r="A153" s="39"/>
      <c r="B153" s="40"/>
      <c r="C153" s="221" t="s">
        <v>230</v>
      </c>
      <c r="D153" s="221" t="s">
        <v>153</v>
      </c>
      <c r="E153" s="222" t="s">
        <v>343</v>
      </c>
      <c r="F153" s="223" t="s">
        <v>344</v>
      </c>
      <c r="G153" s="224" t="s">
        <v>212</v>
      </c>
      <c r="H153" s="225">
        <v>3</v>
      </c>
      <c r="I153" s="226"/>
      <c r="J153" s="227">
        <f>ROUND(I153*H153,2)</f>
        <v>0</v>
      </c>
      <c r="K153" s="228"/>
      <c r="L153" s="45"/>
      <c r="M153" s="229" t="s">
        <v>1</v>
      </c>
      <c r="N153" s="230" t="s">
        <v>38</v>
      </c>
      <c r="O153" s="92"/>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225</v>
      </c>
      <c r="AT153" s="233" t="s">
        <v>153</v>
      </c>
      <c r="AU153" s="233" t="s">
        <v>83</v>
      </c>
      <c r="AY153" s="18" t="s">
        <v>152</v>
      </c>
      <c r="BE153" s="234">
        <f>IF(N153="základní",J153,0)</f>
        <v>0</v>
      </c>
      <c r="BF153" s="234">
        <f>IF(N153="snížená",J153,0)</f>
        <v>0</v>
      </c>
      <c r="BG153" s="234">
        <f>IF(N153="zákl. přenesená",J153,0)</f>
        <v>0</v>
      </c>
      <c r="BH153" s="234">
        <f>IF(N153="sníž. přenesená",J153,0)</f>
        <v>0</v>
      </c>
      <c r="BI153" s="234">
        <f>IF(N153="nulová",J153,0)</f>
        <v>0</v>
      </c>
      <c r="BJ153" s="18" t="s">
        <v>81</v>
      </c>
      <c r="BK153" s="234">
        <f>ROUND(I153*H153,2)</f>
        <v>0</v>
      </c>
      <c r="BL153" s="18" t="s">
        <v>225</v>
      </c>
      <c r="BM153" s="233" t="s">
        <v>345</v>
      </c>
    </row>
    <row r="154" s="2" customFormat="1" ht="16.5" customHeight="1">
      <c r="A154" s="39"/>
      <c r="B154" s="40"/>
      <c r="C154" s="221" t="s">
        <v>234</v>
      </c>
      <c r="D154" s="221" t="s">
        <v>153</v>
      </c>
      <c r="E154" s="222" t="s">
        <v>346</v>
      </c>
      <c r="F154" s="223" t="s">
        <v>347</v>
      </c>
      <c r="G154" s="224" t="s">
        <v>293</v>
      </c>
      <c r="H154" s="225">
        <v>86</v>
      </c>
      <c r="I154" s="226"/>
      <c r="J154" s="227">
        <f>ROUND(I154*H154,2)</f>
        <v>0</v>
      </c>
      <c r="K154" s="228"/>
      <c r="L154" s="45"/>
      <c r="M154" s="229" t="s">
        <v>1</v>
      </c>
      <c r="N154" s="230" t="s">
        <v>38</v>
      </c>
      <c r="O154" s="92"/>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225</v>
      </c>
      <c r="AT154" s="233" t="s">
        <v>153</v>
      </c>
      <c r="AU154" s="233" t="s">
        <v>83</v>
      </c>
      <c r="AY154" s="18" t="s">
        <v>152</v>
      </c>
      <c r="BE154" s="234">
        <f>IF(N154="základní",J154,0)</f>
        <v>0</v>
      </c>
      <c r="BF154" s="234">
        <f>IF(N154="snížená",J154,0)</f>
        <v>0</v>
      </c>
      <c r="BG154" s="234">
        <f>IF(N154="zákl. přenesená",J154,0)</f>
        <v>0</v>
      </c>
      <c r="BH154" s="234">
        <f>IF(N154="sníž. přenesená",J154,0)</f>
        <v>0</v>
      </c>
      <c r="BI154" s="234">
        <f>IF(N154="nulová",J154,0)</f>
        <v>0</v>
      </c>
      <c r="BJ154" s="18" t="s">
        <v>81</v>
      </c>
      <c r="BK154" s="234">
        <f>ROUND(I154*H154,2)</f>
        <v>0</v>
      </c>
      <c r="BL154" s="18" t="s">
        <v>225</v>
      </c>
      <c r="BM154" s="233" t="s">
        <v>348</v>
      </c>
    </row>
    <row r="155" s="2" customFormat="1" ht="16.5" customHeight="1">
      <c r="A155" s="39"/>
      <c r="B155" s="40"/>
      <c r="C155" s="221" t="s">
        <v>239</v>
      </c>
      <c r="D155" s="221" t="s">
        <v>153</v>
      </c>
      <c r="E155" s="222" t="s">
        <v>349</v>
      </c>
      <c r="F155" s="223" t="s">
        <v>350</v>
      </c>
      <c r="G155" s="224" t="s">
        <v>293</v>
      </c>
      <c r="H155" s="225">
        <v>172</v>
      </c>
      <c r="I155" s="226"/>
      <c r="J155" s="227">
        <f>ROUND(I155*H155,2)</f>
        <v>0</v>
      </c>
      <c r="K155" s="228"/>
      <c r="L155" s="45"/>
      <c r="M155" s="229" t="s">
        <v>1</v>
      </c>
      <c r="N155" s="230" t="s">
        <v>38</v>
      </c>
      <c r="O155" s="92"/>
      <c r="P155" s="231">
        <f>O155*H155</f>
        <v>0</v>
      </c>
      <c r="Q155" s="231">
        <v>0</v>
      </c>
      <c r="R155" s="231">
        <f>Q155*H155</f>
        <v>0</v>
      </c>
      <c r="S155" s="231">
        <v>0</v>
      </c>
      <c r="T155" s="232">
        <f>S155*H155</f>
        <v>0</v>
      </c>
      <c r="U155" s="39"/>
      <c r="V155" s="39"/>
      <c r="W155" s="39"/>
      <c r="X155" s="39"/>
      <c r="Y155" s="39"/>
      <c r="Z155" s="39"/>
      <c r="AA155" s="39"/>
      <c r="AB155" s="39"/>
      <c r="AC155" s="39"/>
      <c r="AD155" s="39"/>
      <c r="AE155" s="39"/>
      <c r="AR155" s="233" t="s">
        <v>225</v>
      </c>
      <c r="AT155" s="233" t="s">
        <v>153</v>
      </c>
      <c r="AU155" s="233" t="s">
        <v>83</v>
      </c>
      <c r="AY155" s="18" t="s">
        <v>152</v>
      </c>
      <c r="BE155" s="234">
        <f>IF(N155="základní",J155,0)</f>
        <v>0</v>
      </c>
      <c r="BF155" s="234">
        <f>IF(N155="snížená",J155,0)</f>
        <v>0</v>
      </c>
      <c r="BG155" s="234">
        <f>IF(N155="zákl. přenesená",J155,0)</f>
        <v>0</v>
      </c>
      <c r="BH155" s="234">
        <f>IF(N155="sníž. přenesená",J155,0)</f>
        <v>0</v>
      </c>
      <c r="BI155" s="234">
        <f>IF(N155="nulová",J155,0)</f>
        <v>0</v>
      </c>
      <c r="BJ155" s="18" t="s">
        <v>81</v>
      </c>
      <c r="BK155" s="234">
        <f>ROUND(I155*H155,2)</f>
        <v>0</v>
      </c>
      <c r="BL155" s="18" t="s">
        <v>225</v>
      </c>
      <c r="BM155" s="233" t="s">
        <v>351</v>
      </c>
    </row>
    <row r="156" s="2" customFormat="1" ht="16.5" customHeight="1">
      <c r="A156" s="39"/>
      <c r="B156" s="40"/>
      <c r="C156" s="221" t="s">
        <v>243</v>
      </c>
      <c r="D156" s="221" t="s">
        <v>153</v>
      </c>
      <c r="E156" s="222" t="s">
        <v>352</v>
      </c>
      <c r="F156" s="223" t="s">
        <v>353</v>
      </c>
      <c r="G156" s="224" t="s">
        <v>293</v>
      </c>
      <c r="H156" s="225">
        <v>86</v>
      </c>
      <c r="I156" s="226"/>
      <c r="J156" s="227">
        <f>ROUND(I156*H156,2)</f>
        <v>0</v>
      </c>
      <c r="K156" s="228"/>
      <c r="L156" s="45"/>
      <c r="M156" s="229" t="s">
        <v>1</v>
      </c>
      <c r="N156" s="230" t="s">
        <v>38</v>
      </c>
      <c r="O156" s="92"/>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225</v>
      </c>
      <c r="AT156" s="233" t="s">
        <v>153</v>
      </c>
      <c r="AU156" s="233" t="s">
        <v>83</v>
      </c>
      <c r="AY156" s="18" t="s">
        <v>152</v>
      </c>
      <c r="BE156" s="234">
        <f>IF(N156="základní",J156,0)</f>
        <v>0</v>
      </c>
      <c r="BF156" s="234">
        <f>IF(N156="snížená",J156,0)</f>
        <v>0</v>
      </c>
      <c r="BG156" s="234">
        <f>IF(N156="zákl. přenesená",J156,0)</f>
        <v>0</v>
      </c>
      <c r="BH156" s="234">
        <f>IF(N156="sníž. přenesená",J156,0)</f>
        <v>0</v>
      </c>
      <c r="BI156" s="234">
        <f>IF(N156="nulová",J156,0)</f>
        <v>0</v>
      </c>
      <c r="BJ156" s="18" t="s">
        <v>81</v>
      </c>
      <c r="BK156" s="234">
        <f>ROUND(I156*H156,2)</f>
        <v>0</v>
      </c>
      <c r="BL156" s="18" t="s">
        <v>225</v>
      </c>
      <c r="BM156" s="233" t="s">
        <v>354</v>
      </c>
    </row>
    <row r="157" s="2" customFormat="1" ht="16.5" customHeight="1">
      <c r="A157" s="39"/>
      <c r="B157" s="40"/>
      <c r="C157" s="221" t="s">
        <v>7</v>
      </c>
      <c r="D157" s="221" t="s">
        <v>153</v>
      </c>
      <c r="E157" s="222" t="s">
        <v>355</v>
      </c>
      <c r="F157" s="223" t="s">
        <v>356</v>
      </c>
      <c r="G157" s="224" t="s">
        <v>293</v>
      </c>
      <c r="H157" s="225">
        <v>86</v>
      </c>
      <c r="I157" s="226"/>
      <c r="J157" s="227">
        <f>ROUND(I157*H157,2)</f>
        <v>0</v>
      </c>
      <c r="K157" s="228"/>
      <c r="L157" s="45"/>
      <c r="M157" s="229" t="s">
        <v>1</v>
      </c>
      <c r="N157" s="230" t="s">
        <v>38</v>
      </c>
      <c r="O157" s="92"/>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225</v>
      </c>
      <c r="AT157" s="233" t="s">
        <v>153</v>
      </c>
      <c r="AU157" s="233" t="s">
        <v>83</v>
      </c>
      <c r="AY157" s="18" t="s">
        <v>152</v>
      </c>
      <c r="BE157" s="234">
        <f>IF(N157="základní",J157,0)</f>
        <v>0</v>
      </c>
      <c r="BF157" s="234">
        <f>IF(N157="snížená",J157,0)</f>
        <v>0</v>
      </c>
      <c r="BG157" s="234">
        <f>IF(N157="zákl. přenesená",J157,0)</f>
        <v>0</v>
      </c>
      <c r="BH157" s="234">
        <f>IF(N157="sníž. přenesená",J157,0)</f>
        <v>0</v>
      </c>
      <c r="BI157" s="234">
        <f>IF(N157="nulová",J157,0)</f>
        <v>0</v>
      </c>
      <c r="BJ157" s="18" t="s">
        <v>81</v>
      </c>
      <c r="BK157" s="234">
        <f>ROUND(I157*H157,2)</f>
        <v>0</v>
      </c>
      <c r="BL157" s="18" t="s">
        <v>225</v>
      </c>
      <c r="BM157" s="233" t="s">
        <v>357</v>
      </c>
    </row>
    <row r="158" s="2" customFormat="1" ht="16.5" customHeight="1">
      <c r="A158" s="39"/>
      <c r="B158" s="40"/>
      <c r="C158" s="221" t="s">
        <v>250</v>
      </c>
      <c r="D158" s="221" t="s">
        <v>153</v>
      </c>
      <c r="E158" s="222" t="s">
        <v>358</v>
      </c>
      <c r="F158" s="223" t="s">
        <v>359</v>
      </c>
      <c r="G158" s="224" t="s">
        <v>156</v>
      </c>
      <c r="H158" s="225">
        <v>16</v>
      </c>
      <c r="I158" s="226"/>
      <c r="J158" s="227">
        <f>ROUND(I158*H158,2)</f>
        <v>0</v>
      </c>
      <c r="K158" s="228"/>
      <c r="L158" s="45"/>
      <c r="M158" s="229" t="s">
        <v>1</v>
      </c>
      <c r="N158" s="230" t="s">
        <v>38</v>
      </c>
      <c r="O158" s="92"/>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225</v>
      </c>
      <c r="AT158" s="233" t="s">
        <v>153</v>
      </c>
      <c r="AU158" s="233" t="s">
        <v>83</v>
      </c>
      <c r="AY158" s="18" t="s">
        <v>152</v>
      </c>
      <c r="BE158" s="234">
        <f>IF(N158="základní",J158,0)</f>
        <v>0</v>
      </c>
      <c r="BF158" s="234">
        <f>IF(N158="snížená",J158,0)</f>
        <v>0</v>
      </c>
      <c r="BG158" s="234">
        <f>IF(N158="zákl. přenesená",J158,0)</f>
        <v>0</v>
      </c>
      <c r="BH158" s="234">
        <f>IF(N158="sníž. přenesená",J158,0)</f>
        <v>0</v>
      </c>
      <c r="BI158" s="234">
        <f>IF(N158="nulová",J158,0)</f>
        <v>0</v>
      </c>
      <c r="BJ158" s="18" t="s">
        <v>81</v>
      </c>
      <c r="BK158" s="234">
        <f>ROUND(I158*H158,2)</f>
        <v>0</v>
      </c>
      <c r="BL158" s="18" t="s">
        <v>225</v>
      </c>
      <c r="BM158" s="233" t="s">
        <v>360</v>
      </c>
    </row>
    <row r="159" s="2" customFormat="1" ht="21.75" customHeight="1">
      <c r="A159" s="39"/>
      <c r="B159" s="40"/>
      <c r="C159" s="221" t="s">
        <v>254</v>
      </c>
      <c r="D159" s="221" t="s">
        <v>153</v>
      </c>
      <c r="E159" s="222" t="s">
        <v>361</v>
      </c>
      <c r="F159" s="223" t="s">
        <v>362</v>
      </c>
      <c r="G159" s="224" t="s">
        <v>156</v>
      </c>
      <c r="H159" s="225">
        <v>40</v>
      </c>
      <c r="I159" s="226"/>
      <c r="J159" s="227">
        <f>ROUND(I159*H159,2)</f>
        <v>0</v>
      </c>
      <c r="K159" s="228"/>
      <c r="L159" s="45"/>
      <c r="M159" s="229" t="s">
        <v>1</v>
      </c>
      <c r="N159" s="230" t="s">
        <v>38</v>
      </c>
      <c r="O159" s="92"/>
      <c r="P159" s="231">
        <f>O159*H159</f>
        <v>0</v>
      </c>
      <c r="Q159" s="231">
        <v>0</v>
      </c>
      <c r="R159" s="231">
        <f>Q159*H159</f>
        <v>0</v>
      </c>
      <c r="S159" s="231">
        <v>0</v>
      </c>
      <c r="T159" s="232">
        <f>S159*H159</f>
        <v>0</v>
      </c>
      <c r="U159" s="39"/>
      <c r="V159" s="39"/>
      <c r="W159" s="39"/>
      <c r="X159" s="39"/>
      <c r="Y159" s="39"/>
      <c r="Z159" s="39"/>
      <c r="AA159" s="39"/>
      <c r="AB159" s="39"/>
      <c r="AC159" s="39"/>
      <c r="AD159" s="39"/>
      <c r="AE159" s="39"/>
      <c r="AR159" s="233" t="s">
        <v>225</v>
      </c>
      <c r="AT159" s="233" t="s">
        <v>153</v>
      </c>
      <c r="AU159" s="233" t="s">
        <v>83</v>
      </c>
      <c r="AY159" s="18" t="s">
        <v>152</v>
      </c>
      <c r="BE159" s="234">
        <f>IF(N159="základní",J159,0)</f>
        <v>0</v>
      </c>
      <c r="BF159" s="234">
        <f>IF(N159="snížená",J159,0)</f>
        <v>0</v>
      </c>
      <c r="BG159" s="234">
        <f>IF(N159="zákl. přenesená",J159,0)</f>
        <v>0</v>
      </c>
      <c r="BH159" s="234">
        <f>IF(N159="sníž. přenesená",J159,0)</f>
        <v>0</v>
      </c>
      <c r="BI159" s="234">
        <f>IF(N159="nulová",J159,0)</f>
        <v>0</v>
      </c>
      <c r="BJ159" s="18" t="s">
        <v>81</v>
      </c>
      <c r="BK159" s="234">
        <f>ROUND(I159*H159,2)</f>
        <v>0</v>
      </c>
      <c r="BL159" s="18" t="s">
        <v>225</v>
      </c>
      <c r="BM159" s="233" t="s">
        <v>363</v>
      </c>
    </row>
    <row r="160" s="2" customFormat="1" ht="16.5" customHeight="1">
      <c r="A160" s="39"/>
      <c r="B160" s="40"/>
      <c r="C160" s="221" t="s">
        <v>260</v>
      </c>
      <c r="D160" s="221" t="s">
        <v>153</v>
      </c>
      <c r="E160" s="222" t="s">
        <v>364</v>
      </c>
      <c r="F160" s="223" t="s">
        <v>365</v>
      </c>
      <c r="G160" s="224" t="s">
        <v>366</v>
      </c>
      <c r="H160" s="262"/>
      <c r="I160" s="226"/>
      <c r="J160" s="227">
        <f>ROUND(I160*H160,2)</f>
        <v>0</v>
      </c>
      <c r="K160" s="228"/>
      <c r="L160" s="45"/>
      <c r="M160" s="229" t="s">
        <v>1</v>
      </c>
      <c r="N160" s="230" t="s">
        <v>38</v>
      </c>
      <c r="O160" s="92"/>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225</v>
      </c>
      <c r="AT160" s="233" t="s">
        <v>153</v>
      </c>
      <c r="AU160" s="233" t="s">
        <v>83</v>
      </c>
      <c r="AY160" s="18" t="s">
        <v>152</v>
      </c>
      <c r="BE160" s="234">
        <f>IF(N160="základní",J160,0)</f>
        <v>0</v>
      </c>
      <c r="BF160" s="234">
        <f>IF(N160="snížená",J160,0)</f>
        <v>0</v>
      </c>
      <c r="BG160" s="234">
        <f>IF(N160="zákl. přenesená",J160,0)</f>
        <v>0</v>
      </c>
      <c r="BH160" s="234">
        <f>IF(N160="sníž. přenesená",J160,0)</f>
        <v>0</v>
      </c>
      <c r="BI160" s="234">
        <f>IF(N160="nulová",J160,0)</f>
        <v>0</v>
      </c>
      <c r="BJ160" s="18" t="s">
        <v>81</v>
      </c>
      <c r="BK160" s="234">
        <f>ROUND(I160*H160,2)</f>
        <v>0</v>
      </c>
      <c r="BL160" s="18" t="s">
        <v>225</v>
      </c>
      <c r="BM160" s="233" t="s">
        <v>367</v>
      </c>
    </row>
    <row r="161" s="11" customFormat="1" ht="22.8" customHeight="1">
      <c r="A161" s="11"/>
      <c r="B161" s="207"/>
      <c r="C161" s="208"/>
      <c r="D161" s="209" t="s">
        <v>72</v>
      </c>
      <c r="E161" s="260" t="s">
        <v>368</v>
      </c>
      <c r="F161" s="260" t="s">
        <v>369</v>
      </c>
      <c r="G161" s="208"/>
      <c r="H161" s="208"/>
      <c r="I161" s="211"/>
      <c r="J161" s="261">
        <f>BK161</f>
        <v>0</v>
      </c>
      <c r="K161" s="208"/>
      <c r="L161" s="213"/>
      <c r="M161" s="214"/>
      <c r="N161" s="215"/>
      <c r="O161" s="215"/>
      <c r="P161" s="216">
        <f>SUM(P162:P180)</f>
        <v>0</v>
      </c>
      <c r="Q161" s="215"/>
      <c r="R161" s="216">
        <f>SUM(R162:R180)</f>
        <v>0</v>
      </c>
      <c r="S161" s="215"/>
      <c r="T161" s="217">
        <f>SUM(T162:T180)</f>
        <v>0</v>
      </c>
      <c r="U161" s="11"/>
      <c r="V161" s="11"/>
      <c r="W161" s="11"/>
      <c r="X161" s="11"/>
      <c r="Y161" s="11"/>
      <c r="Z161" s="11"/>
      <c r="AA161" s="11"/>
      <c r="AB161" s="11"/>
      <c r="AC161" s="11"/>
      <c r="AD161" s="11"/>
      <c r="AE161" s="11"/>
      <c r="AR161" s="218" t="s">
        <v>83</v>
      </c>
      <c r="AT161" s="219" t="s">
        <v>72</v>
      </c>
      <c r="AU161" s="219" t="s">
        <v>81</v>
      </c>
      <c r="AY161" s="218" t="s">
        <v>152</v>
      </c>
      <c r="BK161" s="220">
        <f>SUM(BK162:BK180)</f>
        <v>0</v>
      </c>
    </row>
    <row r="162" s="2" customFormat="1" ht="16.5" customHeight="1">
      <c r="A162" s="39"/>
      <c r="B162" s="40"/>
      <c r="C162" s="221" t="s">
        <v>264</v>
      </c>
      <c r="D162" s="221" t="s">
        <v>153</v>
      </c>
      <c r="E162" s="222" t="s">
        <v>370</v>
      </c>
      <c r="F162" s="223" t="s">
        <v>371</v>
      </c>
      <c r="G162" s="224" t="s">
        <v>293</v>
      </c>
      <c r="H162" s="225">
        <v>1</v>
      </c>
      <c r="I162" s="226"/>
      <c r="J162" s="227">
        <f>ROUND(I162*H162,2)</f>
        <v>0</v>
      </c>
      <c r="K162" s="228"/>
      <c r="L162" s="45"/>
      <c r="M162" s="229" t="s">
        <v>1</v>
      </c>
      <c r="N162" s="230" t="s">
        <v>38</v>
      </c>
      <c r="O162" s="92"/>
      <c r="P162" s="231">
        <f>O162*H162</f>
        <v>0</v>
      </c>
      <c r="Q162" s="231">
        <v>0</v>
      </c>
      <c r="R162" s="231">
        <f>Q162*H162</f>
        <v>0</v>
      </c>
      <c r="S162" s="231">
        <v>0</v>
      </c>
      <c r="T162" s="232">
        <f>S162*H162</f>
        <v>0</v>
      </c>
      <c r="U162" s="39"/>
      <c r="V162" s="39"/>
      <c r="W162" s="39"/>
      <c r="X162" s="39"/>
      <c r="Y162" s="39"/>
      <c r="Z162" s="39"/>
      <c r="AA162" s="39"/>
      <c r="AB162" s="39"/>
      <c r="AC162" s="39"/>
      <c r="AD162" s="39"/>
      <c r="AE162" s="39"/>
      <c r="AR162" s="233" t="s">
        <v>225</v>
      </c>
      <c r="AT162" s="233" t="s">
        <v>153</v>
      </c>
      <c r="AU162" s="233" t="s">
        <v>83</v>
      </c>
      <c r="AY162" s="18" t="s">
        <v>152</v>
      </c>
      <c r="BE162" s="234">
        <f>IF(N162="základní",J162,0)</f>
        <v>0</v>
      </c>
      <c r="BF162" s="234">
        <f>IF(N162="snížená",J162,0)</f>
        <v>0</v>
      </c>
      <c r="BG162" s="234">
        <f>IF(N162="zákl. přenesená",J162,0)</f>
        <v>0</v>
      </c>
      <c r="BH162" s="234">
        <f>IF(N162="sníž. přenesená",J162,0)</f>
        <v>0</v>
      </c>
      <c r="BI162" s="234">
        <f>IF(N162="nulová",J162,0)</f>
        <v>0</v>
      </c>
      <c r="BJ162" s="18" t="s">
        <v>81</v>
      </c>
      <c r="BK162" s="234">
        <f>ROUND(I162*H162,2)</f>
        <v>0</v>
      </c>
      <c r="BL162" s="18" t="s">
        <v>225</v>
      </c>
      <c r="BM162" s="233" t="s">
        <v>372</v>
      </c>
    </row>
    <row r="163" s="2" customFormat="1">
      <c r="A163" s="39"/>
      <c r="B163" s="40"/>
      <c r="C163" s="41"/>
      <c r="D163" s="235" t="s">
        <v>159</v>
      </c>
      <c r="E163" s="41"/>
      <c r="F163" s="236" t="s">
        <v>373</v>
      </c>
      <c r="G163" s="41"/>
      <c r="H163" s="41"/>
      <c r="I163" s="237"/>
      <c r="J163" s="41"/>
      <c r="K163" s="41"/>
      <c r="L163" s="45"/>
      <c r="M163" s="238"/>
      <c r="N163" s="239"/>
      <c r="O163" s="92"/>
      <c r="P163" s="92"/>
      <c r="Q163" s="92"/>
      <c r="R163" s="92"/>
      <c r="S163" s="92"/>
      <c r="T163" s="93"/>
      <c r="U163" s="39"/>
      <c r="V163" s="39"/>
      <c r="W163" s="39"/>
      <c r="X163" s="39"/>
      <c r="Y163" s="39"/>
      <c r="Z163" s="39"/>
      <c r="AA163" s="39"/>
      <c r="AB163" s="39"/>
      <c r="AC163" s="39"/>
      <c r="AD163" s="39"/>
      <c r="AE163" s="39"/>
      <c r="AT163" s="18" t="s">
        <v>159</v>
      </c>
      <c r="AU163" s="18" t="s">
        <v>83</v>
      </c>
    </row>
    <row r="164" s="2" customFormat="1" ht="16.5" customHeight="1">
      <c r="A164" s="39"/>
      <c r="B164" s="40"/>
      <c r="C164" s="221" t="s">
        <v>268</v>
      </c>
      <c r="D164" s="221" t="s">
        <v>153</v>
      </c>
      <c r="E164" s="222" t="s">
        <v>374</v>
      </c>
      <c r="F164" s="223" t="s">
        <v>375</v>
      </c>
      <c r="G164" s="224" t="s">
        <v>293</v>
      </c>
      <c r="H164" s="225">
        <v>3</v>
      </c>
      <c r="I164" s="226"/>
      <c r="J164" s="227">
        <f>ROUND(I164*H164,2)</f>
        <v>0</v>
      </c>
      <c r="K164" s="228"/>
      <c r="L164" s="45"/>
      <c r="M164" s="229" t="s">
        <v>1</v>
      </c>
      <c r="N164" s="230" t="s">
        <v>38</v>
      </c>
      <c r="O164" s="92"/>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225</v>
      </c>
      <c r="AT164" s="233" t="s">
        <v>153</v>
      </c>
      <c r="AU164" s="233" t="s">
        <v>83</v>
      </c>
      <c r="AY164" s="18" t="s">
        <v>152</v>
      </c>
      <c r="BE164" s="234">
        <f>IF(N164="základní",J164,0)</f>
        <v>0</v>
      </c>
      <c r="BF164" s="234">
        <f>IF(N164="snížená",J164,0)</f>
        <v>0</v>
      </c>
      <c r="BG164" s="234">
        <f>IF(N164="zákl. přenesená",J164,0)</f>
        <v>0</v>
      </c>
      <c r="BH164" s="234">
        <f>IF(N164="sníž. přenesená",J164,0)</f>
        <v>0</v>
      </c>
      <c r="BI164" s="234">
        <f>IF(N164="nulová",J164,0)</f>
        <v>0</v>
      </c>
      <c r="BJ164" s="18" t="s">
        <v>81</v>
      </c>
      <c r="BK164" s="234">
        <f>ROUND(I164*H164,2)</f>
        <v>0</v>
      </c>
      <c r="BL164" s="18" t="s">
        <v>225</v>
      </c>
      <c r="BM164" s="233" t="s">
        <v>376</v>
      </c>
    </row>
    <row r="165" s="2" customFormat="1">
      <c r="A165" s="39"/>
      <c r="B165" s="40"/>
      <c r="C165" s="41"/>
      <c r="D165" s="235" t="s">
        <v>159</v>
      </c>
      <c r="E165" s="41"/>
      <c r="F165" s="236" t="s">
        <v>377</v>
      </c>
      <c r="G165" s="41"/>
      <c r="H165" s="41"/>
      <c r="I165" s="237"/>
      <c r="J165" s="41"/>
      <c r="K165" s="41"/>
      <c r="L165" s="45"/>
      <c r="M165" s="238"/>
      <c r="N165" s="239"/>
      <c r="O165" s="92"/>
      <c r="P165" s="92"/>
      <c r="Q165" s="92"/>
      <c r="R165" s="92"/>
      <c r="S165" s="92"/>
      <c r="T165" s="93"/>
      <c r="U165" s="39"/>
      <c r="V165" s="39"/>
      <c r="W165" s="39"/>
      <c r="X165" s="39"/>
      <c r="Y165" s="39"/>
      <c r="Z165" s="39"/>
      <c r="AA165" s="39"/>
      <c r="AB165" s="39"/>
      <c r="AC165" s="39"/>
      <c r="AD165" s="39"/>
      <c r="AE165" s="39"/>
      <c r="AT165" s="18" t="s">
        <v>159</v>
      </c>
      <c r="AU165" s="18" t="s">
        <v>83</v>
      </c>
    </row>
    <row r="166" s="2" customFormat="1" ht="16.5" customHeight="1">
      <c r="A166" s="39"/>
      <c r="B166" s="40"/>
      <c r="C166" s="221" t="s">
        <v>378</v>
      </c>
      <c r="D166" s="221" t="s">
        <v>153</v>
      </c>
      <c r="E166" s="222" t="s">
        <v>379</v>
      </c>
      <c r="F166" s="223" t="s">
        <v>380</v>
      </c>
      <c r="G166" s="224" t="s">
        <v>293</v>
      </c>
      <c r="H166" s="225">
        <v>3</v>
      </c>
      <c r="I166" s="226"/>
      <c r="J166" s="227">
        <f>ROUND(I166*H166,2)</f>
        <v>0</v>
      </c>
      <c r="K166" s="228"/>
      <c r="L166" s="45"/>
      <c r="M166" s="229" t="s">
        <v>1</v>
      </c>
      <c r="N166" s="230" t="s">
        <v>38</v>
      </c>
      <c r="O166" s="92"/>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225</v>
      </c>
      <c r="AT166" s="233" t="s">
        <v>153</v>
      </c>
      <c r="AU166" s="233" t="s">
        <v>83</v>
      </c>
      <c r="AY166" s="18" t="s">
        <v>152</v>
      </c>
      <c r="BE166" s="234">
        <f>IF(N166="základní",J166,0)</f>
        <v>0</v>
      </c>
      <c r="BF166" s="234">
        <f>IF(N166="snížená",J166,0)</f>
        <v>0</v>
      </c>
      <c r="BG166" s="234">
        <f>IF(N166="zákl. přenesená",J166,0)</f>
        <v>0</v>
      </c>
      <c r="BH166" s="234">
        <f>IF(N166="sníž. přenesená",J166,0)</f>
        <v>0</v>
      </c>
      <c r="BI166" s="234">
        <f>IF(N166="nulová",J166,0)</f>
        <v>0</v>
      </c>
      <c r="BJ166" s="18" t="s">
        <v>81</v>
      </c>
      <c r="BK166" s="234">
        <f>ROUND(I166*H166,2)</f>
        <v>0</v>
      </c>
      <c r="BL166" s="18" t="s">
        <v>225</v>
      </c>
      <c r="BM166" s="233" t="s">
        <v>381</v>
      </c>
    </row>
    <row r="167" s="2" customFormat="1">
      <c r="A167" s="39"/>
      <c r="B167" s="40"/>
      <c r="C167" s="41"/>
      <c r="D167" s="235" t="s">
        <v>159</v>
      </c>
      <c r="E167" s="41"/>
      <c r="F167" s="236" t="s">
        <v>382</v>
      </c>
      <c r="G167" s="41"/>
      <c r="H167" s="41"/>
      <c r="I167" s="237"/>
      <c r="J167" s="41"/>
      <c r="K167" s="41"/>
      <c r="L167" s="45"/>
      <c r="M167" s="238"/>
      <c r="N167" s="239"/>
      <c r="O167" s="92"/>
      <c r="P167" s="92"/>
      <c r="Q167" s="92"/>
      <c r="R167" s="92"/>
      <c r="S167" s="92"/>
      <c r="T167" s="93"/>
      <c r="U167" s="39"/>
      <c r="V167" s="39"/>
      <c r="W167" s="39"/>
      <c r="X167" s="39"/>
      <c r="Y167" s="39"/>
      <c r="Z167" s="39"/>
      <c r="AA167" s="39"/>
      <c r="AB167" s="39"/>
      <c r="AC167" s="39"/>
      <c r="AD167" s="39"/>
      <c r="AE167" s="39"/>
      <c r="AT167" s="18" t="s">
        <v>159</v>
      </c>
      <c r="AU167" s="18" t="s">
        <v>83</v>
      </c>
    </row>
    <row r="168" s="2" customFormat="1" ht="21.75" customHeight="1">
      <c r="A168" s="39"/>
      <c r="B168" s="40"/>
      <c r="C168" s="221" t="s">
        <v>383</v>
      </c>
      <c r="D168" s="221" t="s">
        <v>153</v>
      </c>
      <c r="E168" s="222" t="s">
        <v>384</v>
      </c>
      <c r="F168" s="223" t="s">
        <v>385</v>
      </c>
      <c r="G168" s="224" t="s">
        <v>293</v>
      </c>
      <c r="H168" s="225">
        <v>1</v>
      </c>
      <c r="I168" s="226"/>
      <c r="J168" s="227">
        <f>ROUND(I168*H168,2)</f>
        <v>0</v>
      </c>
      <c r="K168" s="228"/>
      <c r="L168" s="45"/>
      <c r="M168" s="229" t="s">
        <v>1</v>
      </c>
      <c r="N168" s="230" t="s">
        <v>38</v>
      </c>
      <c r="O168" s="92"/>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225</v>
      </c>
      <c r="AT168" s="233" t="s">
        <v>153</v>
      </c>
      <c r="AU168" s="233" t="s">
        <v>83</v>
      </c>
      <c r="AY168" s="18" t="s">
        <v>152</v>
      </c>
      <c r="BE168" s="234">
        <f>IF(N168="základní",J168,0)</f>
        <v>0</v>
      </c>
      <c r="BF168" s="234">
        <f>IF(N168="snížená",J168,0)</f>
        <v>0</v>
      </c>
      <c r="BG168" s="234">
        <f>IF(N168="zákl. přenesená",J168,0)</f>
        <v>0</v>
      </c>
      <c r="BH168" s="234">
        <f>IF(N168="sníž. přenesená",J168,0)</f>
        <v>0</v>
      </c>
      <c r="BI168" s="234">
        <f>IF(N168="nulová",J168,0)</f>
        <v>0</v>
      </c>
      <c r="BJ168" s="18" t="s">
        <v>81</v>
      </c>
      <c r="BK168" s="234">
        <f>ROUND(I168*H168,2)</f>
        <v>0</v>
      </c>
      <c r="BL168" s="18" t="s">
        <v>225</v>
      </c>
      <c r="BM168" s="233" t="s">
        <v>386</v>
      </c>
    </row>
    <row r="169" s="2" customFormat="1" ht="16.5" customHeight="1">
      <c r="A169" s="39"/>
      <c r="B169" s="40"/>
      <c r="C169" s="221" t="s">
        <v>387</v>
      </c>
      <c r="D169" s="221" t="s">
        <v>153</v>
      </c>
      <c r="E169" s="222" t="s">
        <v>388</v>
      </c>
      <c r="F169" s="223" t="s">
        <v>389</v>
      </c>
      <c r="G169" s="224" t="s">
        <v>293</v>
      </c>
      <c r="H169" s="225">
        <v>1</v>
      </c>
      <c r="I169" s="226"/>
      <c r="J169" s="227">
        <f>ROUND(I169*H169,2)</f>
        <v>0</v>
      </c>
      <c r="K169" s="228"/>
      <c r="L169" s="45"/>
      <c r="M169" s="229" t="s">
        <v>1</v>
      </c>
      <c r="N169" s="230" t="s">
        <v>38</v>
      </c>
      <c r="O169" s="92"/>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225</v>
      </c>
      <c r="AT169" s="233" t="s">
        <v>153</v>
      </c>
      <c r="AU169" s="233" t="s">
        <v>83</v>
      </c>
      <c r="AY169" s="18" t="s">
        <v>152</v>
      </c>
      <c r="BE169" s="234">
        <f>IF(N169="základní",J169,0)</f>
        <v>0</v>
      </c>
      <c r="BF169" s="234">
        <f>IF(N169="snížená",J169,0)</f>
        <v>0</v>
      </c>
      <c r="BG169" s="234">
        <f>IF(N169="zákl. přenesená",J169,0)</f>
        <v>0</v>
      </c>
      <c r="BH169" s="234">
        <f>IF(N169="sníž. přenesená",J169,0)</f>
        <v>0</v>
      </c>
      <c r="BI169" s="234">
        <f>IF(N169="nulová",J169,0)</f>
        <v>0</v>
      </c>
      <c r="BJ169" s="18" t="s">
        <v>81</v>
      </c>
      <c r="BK169" s="234">
        <f>ROUND(I169*H169,2)</f>
        <v>0</v>
      </c>
      <c r="BL169" s="18" t="s">
        <v>225</v>
      </c>
      <c r="BM169" s="233" t="s">
        <v>390</v>
      </c>
    </row>
    <row r="170" s="2" customFormat="1" ht="16.5" customHeight="1">
      <c r="A170" s="39"/>
      <c r="B170" s="40"/>
      <c r="C170" s="221" t="s">
        <v>391</v>
      </c>
      <c r="D170" s="221" t="s">
        <v>153</v>
      </c>
      <c r="E170" s="222" t="s">
        <v>392</v>
      </c>
      <c r="F170" s="223" t="s">
        <v>393</v>
      </c>
      <c r="G170" s="224" t="s">
        <v>293</v>
      </c>
      <c r="H170" s="225">
        <v>1</v>
      </c>
      <c r="I170" s="226"/>
      <c r="J170" s="227">
        <f>ROUND(I170*H170,2)</f>
        <v>0</v>
      </c>
      <c r="K170" s="228"/>
      <c r="L170" s="45"/>
      <c r="M170" s="229" t="s">
        <v>1</v>
      </c>
      <c r="N170" s="230" t="s">
        <v>38</v>
      </c>
      <c r="O170" s="92"/>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225</v>
      </c>
      <c r="AT170" s="233" t="s">
        <v>153</v>
      </c>
      <c r="AU170" s="233" t="s">
        <v>83</v>
      </c>
      <c r="AY170" s="18" t="s">
        <v>152</v>
      </c>
      <c r="BE170" s="234">
        <f>IF(N170="základní",J170,0)</f>
        <v>0</v>
      </c>
      <c r="BF170" s="234">
        <f>IF(N170="snížená",J170,0)</f>
        <v>0</v>
      </c>
      <c r="BG170" s="234">
        <f>IF(N170="zákl. přenesená",J170,0)</f>
        <v>0</v>
      </c>
      <c r="BH170" s="234">
        <f>IF(N170="sníž. přenesená",J170,0)</f>
        <v>0</v>
      </c>
      <c r="BI170" s="234">
        <f>IF(N170="nulová",J170,0)</f>
        <v>0</v>
      </c>
      <c r="BJ170" s="18" t="s">
        <v>81</v>
      </c>
      <c r="BK170" s="234">
        <f>ROUND(I170*H170,2)</f>
        <v>0</v>
      </c>
      <c r="BL170" s="18" t="s">
        <v>225</v>
      </c>
      <c r="BM170" s="233" t="s">
        <v>394</v>
      </c>
    </row>
    <row r="171" s="2" customFormat="1" ht="21.75" customHeight="1">
      <c r="A171" s="39"/>
      <c r="B171" s="40"/>
      <c r="C171" s="221" t="s">
        <v>395</v>
      </c>
      <c r="D171" s="221" t="s">
        <v>153</v>
      </c>
      <c r="E171" s="222" t="s">
        <v>396</v>
      </c>
      <c r="F171" s="223" t="s">
        <v>397</v>
      </c>
      <c r="G171" s="224" t="s">
        <v>293</v>
      </c>
      <c r="H171" s="225">
        <v>1</v>
      </c>
      <c r="I171" s="226"/>
      <c r="J171" s="227">
        <f>ROUND(I171*H171,2)</f>
        <v>0</v>
      </c>
      <c r="K171" s="228"/>
      <c r="L171" s="45"/>
      <c r="M171" s="229" t="s">
        <v>1</v>
      </c>
      <c r="N171" s="230" t="s">
        <v>38</v>
      </c>
      <c r="O171" s="92"/>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225</v>
      </c>
      <c r="AT171" s="233" t="s">
        <v>153</v>
      </c>
      <c r="AU171" s="233" t="s">
        <v>83</v>
      </c>
      <c r="AY171" s="18" t="s">
        <v>152</v>
      </c>
      <c r="BE171" s="234">
        <f>IF(N171="základní",J171,0)</f>
        <v>0</v>
      </c>
      <c r="BF171" s="234">
        <f>IF(N171="snížená",J171,0)</f>
        <v>0</v>
      </c>
      <c r="BG171" s="234">
        <f>IF(N171="zákl. přenesená",J171,0)</f>
        <v>0</v>
      </c>
      <c r="BH171" s="234">
        <f>IF(N171="sníž. přenesená",J171,0)</f>
        <v>0</v>
      </c>
      <c r="BI171" s="234">
        <f>IF(N171="nulová",J171,0)</f>
        <v>0</v>
      </c>
      <c r="BJ171" s="18" t="s">
        <v>81</v>
      </c>
      <c r="BK171" s="234">
        <f>ROUND(I171*H171,2)</f>
        <v>0</v>
      </c>
      <c r="BL171" s="18" t="s">
        <v>225</v>
      </c>
      <c r="BM171" s="233" t="s">
        <v>398</v>
      </c>
    </row>
    <row r="172" s="2" customFormat="1" ht="16.5" customHeight="1">
      <c r="A172" s="39"/>
      <c r="B172" s="40"/>
      <c r="C172" s="221" t="s">
        <v>306</v>
      </c>
      <c r="D172" s="221" t="s">
        <v>153</v>
      </c>
      <c r="E172" s="222" t="s">
        <v>399</v>
      </c>
      <c r="F172" s="223" t="s">
        <v>400</v>
      </c>
      <c r="G172" s="224" t="s">
        <v>293</v>
      </c>
      <c r="H172" s="225">
        <v>1</v>
      </c>
      <c r="I172" s="226"/>
      <c r="J172" s="227">
        <f>ROUND(I172*H172,2)</f>
        <v>0</v>
      </c>
      <c r="K172" s="228"/>
      <c r="L172" s="45"/>
      <c r="M172" s="229" t="s">
        <v>1</v>
      </c>
      <c r="N172" s="230" t="s">
        <v>38</v>
      </c>
      <c r="O172" s="92"/>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225</v>
      </c>
      <c r="AT172" s="233" t="s">
        <v>153</v>
      </c>
      <c r="AU172" s="233" t="s">
        <v>83</v>
      </c>
      <c r="AY172" s="18" t="s">
        <v>152</v>
      </c>
      <c r="BE172" s="234">
        <f>IF(N172="základní",J172,0)</f>
        <v>0</v>
      </c>
      <c r="BF172" s="234">
        <f>IF(N172="snížená",J172,0)</f>
        <v>0</v>
      </c>
      <c r="BG172" s="234">
        <f>IF(N172="zákl. přenesená",J172,0)</f>
        <v>0</v>
      </c>
      <c r="BH172" s="234">
        <f>IF(N172="sníž. přenesená",J172,0)</f>
        <v>0</v>
      </c>
      <c r="BI172" s="234">
        <f>IF(N172="nulová",J172,0)</f>
        <v>0</v>
      </c>
      <c r="BJ172" s="18" t="s">
        <v>81</v>
      </c>
      <c r="BK172" s="234">
        <f>ROUND(I172*H172,2)</f>
        <v>0</v>
      </c>
      <c r="BL172" s="18" t="s">
        <v>225</v>
      </c>
      <c r="BM172" s="233" t="s">
        <v>401</v>
      </c>
    </row>
    <row r="173" s="2" customFormat="1" ht="21.75" customHeight="1">
      <c r="A173" s="39"/>
      <c r="B173" s="40"/>
      <c r="C173" s="221" t="s">
        <v>402</v>
      </c>
      <c r="D173" s="221" t="s">
        <v>153</v>
      </c>
      <c r="E173" s="222" t="s">
        <v>403</v>
      </c>
      <c r="F173" s="223" t="s">
        <v>303</v>
      </c>
      <c r="G173" s="224" t="s">
        <v>212</v>
      </c>
      <c r="H173" s="225">
        <v>580</v>
      </c>
      <c r="I173" s="226"/>
      <c r="J173" s="227">
        <f>ROUND(I173*H173,2)</f>
        <v>0</v>
      </c>
      <c r="K173" s="228"/>
      <c r="L173" s="45"/>
      <c r="M173" s="229" t="s">
        <v>1</v>
      </c>
      <c r="N173" s="230" t="s">
        <v>38</v>
      </c>
      <c r="O173" s="92"/>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225</v>
      </c>
      <c r="AT173" s="233" t="s">
        <v>153</v>
      </c>
      <c r="AU173" s="233" t="s">
        <v>83</v>
      </c>
      <c r="AY173" s="18" t="s">
        <v>152</v>
      </c>
      <c r="BE173" s="234">
        <f>IF(N173="základní",J173,0)</f>
        <v>0</v>
      </c>
      <c r="BF173" s="234">
        <f>IF(N173="snížená",J173,0)</f>
        <v>0</v>
      </c>
      <c r="BG173" s="234">
        <f>IF(N173="zákl. přenesená",J173,0)</f>
        <v>0</v>
      </c>
      <c r="BH173" s="234">
        <f>IF(N173="sníž. přenesená",J173,0)</f>
        <v>0</v>
      </c>
      <c r="BI173" s="234">
        <f>IF(N173="nulová",J173,0)</f>
        <v>0</v>
      </c>
      <c r="BJ173" s="18" t="s">
        <v>81</v>
      </c>
      <c r="BK173" s="234">
        <f>ROUND(I173*H173,2)</f>
        <v>0</v>
      </c>
      <c r="BL173" s="18" t="s">
        <v>225</v>
      </c>
      <c r="BM173" s="233" t="s">
        <v>404</v>
      </c>
    </row>
    <row r="174" s="2" customFormat="1" ht="21.75" customHeight="1">
      <c r="A174" s="39"/>
      <c r="B174" s="40"/>
      <c r="C174" s="240" t="s">
        <v>405</v>
      </c>
      <c r="D174" s="240" t="s">
        <v>200</v>
      </c>
      <c r="E174" s="241" t="s">
        <v>406</v>
      </c>
      <c r="F174" s="242" t="s">
        <v>303</v>
      </c>
      <c r="G174" s="243" t="s">
        <v>212</v>
      </c>
      <c r="H174" s="244">
        <v>580</v>
      </c>
      <c r="I174" s="245"/>
      <c r="J174" s="246">
        <f>ROUND(I174*H174,2)</f>
        <v>0</v>
      </c>
      <c r="K174" s="247"/>
      <c r="L174" s="248"/>
      <c r="M174" s="249" t="s">
        <v>1</v>
      </c>
      <c r="N174" s="250" t="s">
        <v>38</v>
      </c>
      <c r="O174" s="92"/>
      <c r="P174" s="231">
        <f>O174*H174</f>
        <v>0</v>
      </c>
      <c r="Q174" s="231">
        <v>0</v>
      </c>
      <c r="R174" s="231">
        <f>Q174*H174</f>
        <v>0</v>
      </c>
      <c r="S174" s="231">
        <v>0</v>
      </c>
      <c r="T174" s="232">
        <f>S174*H174</f>
        <v>0</v>
      </c>
      <c r="U174" s="39"/>
      <c r="V174" s="39"/>
      <c r="W174" s="39"/>
      <c r="X174" s="39"/>
      <c r="Y174" s="39"/>
      <c r="Z174" s="39"/>
      <c r="AA174" s="39"/>
      <c r="AB174" s="39"/>
      <c r="AC174" s="39"/>
      <c r="AD174" s="39"/>
      <c r="AE174" s="39"/>
      <c r="AR174" s="233" t="s">
        <v>306</v>
      </c>
      <c r="AT174" s="233" t="s">
        <v>200</v>
      </c>
      <c r="AU174" s="233" t="s">
        <v>83</v>
      </c>
      <c r="AY174" s="18" t="s">
        <v>152</v>
      </c>
      <c r="BE174" s="234">
        <f>IF(N174="základní",J174,0)</f>
        <v>0</v>
      </c>
      <c r="BF174" s="234">
        <f>IF(N174="snížená",J174,0)</f>
        <v>0</v>
      </c>
      <c r="BG174" s="234">
        <f>IF(N174="zákl. přenesená",J174,0)</f>
        <v>0</v>
      </c>
      <c r="BH174" s="234">
        <f>IF(N174="sníž. přenesená",J174,0)</f>
        <v>0</v>
      </c>
      <c r="BI174" s="234">
        <f>IF(N174="nulová",J174,0)</f>
        <v>0</v>
      </c>
      <c r="BJ174" s="18" t="s">
        <v>81</v>
      </c>
      <c r="BK174" s="234">
        <f>ROUND(I174*H174,2)</f>
        <v>0</v>
      </c>
      <c r="BL174" s="18" t="s">
        <v>225</v>
      </c>
      <c r="BM174" s="233" t="s">
        <v>407</v>
      </c>
    </row>
    <row r="175" s="2" customFormat="1" ht="16.5" customHeight="1">
      <c r="A175" s="39"/>
      <c r="B175" s="40"/>
      <c r="C175" s="221" t="s">
        <v>408</v>
      </c>
      <c r="D175" s="221" t="s">
        <v>153</v>
      </c>
      <c r="E175" s="222" t="s">
        <v>409</v>
      </c>
      <c r="F175" s="223" t="s">
        <v>410</v>
      </c>
      <c r="G175" s="224" t="s">
        <v>212</v>
      </c>
      <c r="H175" s="225">
        <v>180</v>
      </c>
      <c r="I175" s="226"/>
      <c r="J175" s="227">
        <f>ROUND(I175*H175,2)</f>
        <v>0</v>
      </c>
      <c r="K175" s="228"/>
      <c r="L175" s="45"/>
      <c r="M175" s="229" t="s">
        <v>1</v>
      </c>
      <c r="N175" s="230" t="s">
        <v>38</v>
      </c>
      <c r="O175" s="92"/>
      <c r="P175" s="231">
        <f>O175*H175</f>
        <v>0</v>
      </c>
      <c r="Q175" s="231">
        <v>0</v>
      </c>
      <c r="R175" s="231">
        <f>Q175*H175</f>
        <v>0</v>
      </c>
      <c r="S175" s="231">
        <v>0</v>
      </c>
      <c r="T175" s="232">
        <f>S175*H175</f>
        <v>0</v>
      </c>
      <c r="U175" s="39"/>
      <c r="V175" s="39"/>
      <c r="W175" s="39"/>
      <c r="X175" s="39"/>
      <c r="Y175" s="39"/>
      <c r="Z175" s="39"/>
      <c r="AA175" s="39"/>
      <c r="AB175" s="39"/>
      <c r="AC175" s="39"/>
      <c r="AD175" s="39"/>
      <c r="AE175" s="39"/>
      <c r="AR175" s="233" t="s">
        <v>225</v>
      </c>
      <c r="AT175" s="233" t="s">
        <v>153</v>
      </c>
      <c r="AU175" s="233" t="s">
        <v>83</v>
      </c>
      <c r="AY175" s="18" t="s">
        <v>152</v>
      </c>
      <c r="BE175" s="234">
        <f>IF(N175="základní",J175,0)</f>
        <v>0</v>
      </c>
      <c r="BF175" s="234">
        <f>IF(N175="snížená",J175,0)</f>
        <v>0</v>
      </c>
      <c r="BG175" s="234">
        <f>IF(N175="zákl. přenesená",J175,0)</f>
        <v>0</v>
      </c>
      <c r="BH175" s="234">
        <f>IF(N175="sníž. přenesená",J175,0)</f>
        <v>0</v>
      </c>
      <c r="BI175" s="234">
        <f>IF(N175="nulová",J175,0)</f>
        <v>0</v>
      </c>
      <c r="BJ175" s="18" t="s">
        <v>81</v>
      </c>
      <c r="BK175" s="234">
        <f>ROUND(I175*H175,2)</f>
        <v>0</v>
      </c>
      <c r="BL175" s="18" t="s">
        <v>225</v>
      </c>
      <c r="BM175" s="233" t="s">
        <v>411</v>
      </c>
    </row>
    <row r="176" s="2" customFormat="1" ht="16.5" customHeight="1">
      <c r="A176" s="39"/>
      <c r="B176" s="40"/>
      <c r="C176" s="240" t="s">
        <v>412</v>
      </c>
      <c r="D176" s="240" t="s">
        <v>200</v>
      </c>
      <c r="E176" s="241" t="s">
        <v>413</v>
      </c>
      <c r="F176" s="242" t="s">
        <v>410</v>
      </c>
      <c r="G176" s="243" t="s">
        <v>212</v>
      </c>
      <c r="H176" s="244">
        <v>180</v>
      </c>
      <c r="I176" s="245"/>
      <c r="J176" s="246">
        <f>ROUND(I176*H176,2)</f>
        <v>0</v>
      </c>
      <c r="K176" s="247"/>
      <c r="L176" s="248"/>
      <c r="M176" s="249" t="s">
        <v>1</v>
      </c>
      <c r="N176" s="250" t="s">
        <v>38</v>
      </c>
      <c r="O176" s="92"/>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306</v>
      </c>
      <c r="AT176" s="233" t="s">
        <v>200</v>
      </c>
      <c r="AU176" s="233" t="s">
        <v>83</v>
      </c>
      <c r="AY176" s="18" t="s">
        <v>152</v>
      </c>
      <c r="BE176" s="234">
        <f>IF(N176="základní",J176,0)</f>
        <v>0</v>
      </c>
      <c r="BF176" s="234">
        <f>IF(N176="snížená",J176,0)</f>
        <v>0</v>
      </c>
      <c r="BG176" s="234">
        <f>IF(N176="zákl. přenesená",J176,0)</f>
        <v>0</v>
      </c>
      <c r="BH176" s="234">
        <f>IF(N176="sníž. přenesená",J176,0)</f>
        <v>0</v>
      </c>
      <c r="BI176" s="234">
        <f>IF(N176="nulová",J176,0)</f>
        <v>0</v>
      </c>
      <c r="BJ176" s="18" t="s">
        <v>81</v>
      </c>
      <c r="BK176" s="234">
        <f>ROUND(I176*H176,2)</f>
        <v>0</v>
      </c>
      <c r="BL176" s="18" t="s">
        <v>225</v>
      </c>
      <c r="BM176" s="233" t="s">
        <v>414</v>
      </c>
    </row>
    <row r="177" s="2" customFormat="1" ht="16.5" customHeight="1">
      <c r="A177" s="39"/>
      <c r="B177" s="40"/>
      <c r="C177" s="221" t="s">
        <v>415</v>
      </c>
      <c r="D177" s="221" t="s">
        <v>153</v>
      </c>
      <c r="E177" s="222" t="s">
        <v>416</v>
      </c>
      <c r="F177" s="223" t="s">
        <v>417</v>
      </c>
      <c r="G177" s="224" t="s">
        <v>293</v>
      </c>
      <c r="H177" s="225">
        <v>5</v>
      </c>
      <c r="I177" s="226"/>
      <c r="J177" s="227">
        <f>ROUND(I177*H177,2)</f>
        <v>0</v>
      </c>
      <c r="K177" s="228"/>
      <c r="L177" s="45"/>
      <c r="M177" s="229" t="s">
        <v>1</v>
      </c>
      <c r="N177" s="230" t="s">
        <v>38</v>
      </c>
      <c r="O177" s="92"/>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225</v>
      </c>
      <c r="AT177" s="233" t="s">
        <v>153</v>
      </c>
      <c r="AU177" s="233" t="s">
        <v>83</v>
      </c>
      <c r="AY177" s="18" t="s">
        <v>152</v>
      </c>
      <c r="BE177" s="234">
        <f>IF(N177="základní",J177,0)</f>
        <v>0</v>
      </c>
      <c r="BF177" s="234">
        <f>IF(N177="snížená",J177,0)</f>
        <v>0</v>
      </c>
      <c r="BG177" s="234">
        <f>IF(N177="zákl. přenesená",J177,0)</f>
        <v>0</v>
      </c>
      <c r="BH177" s="234">
        <f>IF(N177="sníž. přenesená",J177,0)</f>
        <v>0</v>
      </c>
      <c r="BI177" s="234">
        <f>IF(N177="nulová",J177,0)</f>
        <v>0</v>
      </c>
      <c r="BJ177" s="18" t="s">
        <v>81</v>
      </c>
      <c r="BK177" s="234">
        <f>ROUND(I177*H177,2)</f>
        <v>0</v>
      </c>
      <c r="BL177" s="18" t="s">
        <v>225</v>
      </c>
      <c r="BM177" s="233" t="s">
        <v>418</v>
      </c>
    </row>
    <row r="178" s="2" customFormat="1" ht="16.5" customHeight="1">
      <c r="A178" s="39"/>
      <c r="B178" s="40"/>
      <c r="C178" s="240" t="s">
        <v>419</v>
      </c>
      <c r="D178" s="240" t="s">
        <v>200</v>
      </c>
      <c r="E178" s="241" t="s">
        <v>420</v>
      </c>
      <c r="F178" s="242" t="s">
        <v>417</v>
      </c>
      <c r="G178" s="243" t="s">
        <v>293</v>
      </c>
      <c r="H178" s="244">
        <v>5</v>
      </c>
      <c r="I178" s="245"/>
      <c r="J178" s="246">
        <f>ROUND(I178*H178,2)</f>
        <v>0</v>
      </c>
      <c r="K178" s="247"/>
      <c r="L178" s="248"/>
      <c r="M178" s="249" t="s">
        <v>1</v>
      </c>
      <c r="N178" s="250" t="s">
        <v>38</v>
      </c>
      <c r="O178" s="92"/>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306</v>
      </c>
      <c r="AT178" s="233" t="s">
        <v>200</v>
      </c>
      <c r="AU178" s="233" t="s">
        <v>83</v>
      </c>
      <c r="AY178" s="18" t="s">
        <v>152</v>
      </c>
      <c r="BE178" s="234">
        <f>IF(N178="základní",J178,0)</f>
        <v>0</v>
      </c>
      <c r="BF178" s="234">
        <f>IF(N178="snížená",J178,0)</f>
        <v>0</v>
      </c>
      <c r="BG178" s="234">
        <f>IF(N178="zákl. přenesená",J178,0)</f>
        <v>0</v>
      </c>
      <c r="BH178" s="234">
        <f>IF(N178="sníž. přenesená",J178,0)</f>
        <v>0</v>
      </c>
      <c r="BI178" s="234">
        <f>IF(N178="nulová",J178,0)</f>
        <v>0</v>
      </c>
      <c r="BJ178" s="18" t="s">
        <v>81</v>
      </c>
      <c r="BK178" s="234">
        <f>ROUND(I178*H178,2)</f>
        <v>0</v>
      </c>
      <c r="BL178" s="18" t="s">
        <v>225</v>
      </c>
      <c r="BM178" s="233" t="s">
        <v>421</v>
      </c>
    </row>
    <row r="179" s="2" customFormat="1" ht="16.5" customHeight="1">
      <c r="A179" s="39"/>
      <c r="B179" s="40"/>
      <c r="C179" s="221" t="s">
        <v>422</v>
      </c>
      <c r="D179" s="221" t="s">
        <v>153</v>
      </c>
      <c r="E179" s="222" t="s">
        <v>423</v>
      </c>
      <c r="F179" s="223" t="s">
        <v>424</v>
      </c>
      <c r="G179" s="224" t="s">
        <v>228</v>
      </c>
      <c r="H179" s="225">
        <v>1</v>
      </c>
      <c r="I179" s="226"/>
      <c r="J179" s="227">
        <f>ROUND(I179*H179,2)</f>
        <v>0</v>
      </c>
      <c r="K179" s="228"/>
      <c r="L179" s="45"/>
      <c r="M179" s="229" t="s">
        <v>1</v>
      </c>
      <c r="N179" s="230" t="s">
        <v>38</v>
      </c>
      <c r="O179" s="92"/>
      <c r="P179" s="231">
        <f>O179*H179</f>
        <v>0</v>
      </c>
      <c r="Q179" s="231">
        <v>0</v>
      </c>
      <c r="R179" s="231">
        <f>Q179*H179</f>
        <v>0</v>
      </c>
      <c r="S179" s="231">
        <v>0</v>
      </c>
      <c r="T179" s="232">
        <f>S179*H179</f>
        <v>0</v>
      </c>
      <c r="U179" s="39"/>
      <c r="V179" s="39"/>
      <c r="W179" s="39"/>
      <c r="X179" s="39"/>
      <c r="Y179" s="39"/>
      <c r="Z179" s="39"/>
      <c r="AA179" s="39"/>
      <c r="AB179" s="39"/>
      <c r="AC179" s="39"/>
      <c r="AD179" s="39"/>
      <c r="AE179" s="39"/>
      <c r="AR179" s="233" t="s">
        <v>225</v>
      </c>
      <c r="AT179" s="233" t="s">
        <v>153</v>
      </c>
      <c r="AU179" s="233" t="s">
        <v>83</v>
      </c>
      <c r="AY179" s="18" t="s">
        <v>152</v>
      </c>
      <c r="BE179" s="234">
        <f>IF(N179="základní",J179,0)</f>
        <v>0</v>
      </c>
      <c r="BF179" s="234">
        <f>IF(N179="snížená",J179,0)</f>
        <v>0</v>
      </c>
      <c r="BG179" s="234">
        <f>IF(N179="zákl. přenesená",J179,0)</f>
        <v>0</v>
      </c>
      <c r="BH179" s="234">
        <f>IF(N179="sníž. přenesená",J179,0)</f>
        <v>0</v>
      </c>
      <c r="BI179" s="234">
        <f>IF(N179="nulová",J179,0)</f>
        <v>0</v>
      </c>
      <c r="BJ179" s="18" t="s">
        <v>81</v>
      </c>
      <c r="BK179" s="234">
        <f>ROUND(I179*H179,2)</f>
        <v>0</v>
      </c>
      <c r="BL179" s="18" t="s">
        <v>225</v>
      </c>
      <c r="BM179" s="233" t="s">
        <v>425</v>
      </c>
    </row>
    <row r="180" s="2" customFormat="1" ht="16.5" customHeight="1">
      <c r="A180" s="39"/>
      <c r="B180" s="40"/>
      <c r="C180" s="221" t="s">
        <v>426</v>
      </c>
      <c r="D180" s="221" t="s">
        <v>153</v>
      </c>
      <c r="E180" s="222" t="s">
        <v>427</v>
      </c>
      <c r="F180" s="223" t="s">
        <v>365</v>
      </c>
      <c r="G180" s="224" t="s">
        <v>366</v>
      </c>
      <c r="H180" s="262"/>
      <c r="I180" s="226"/>
      <c r="J180" s="227">
        <f>ROUND(I180*H180,2)</f>
        <v>0</v>
      </c>
      <c r="K180" s="228"/>
      <c r="L180" s="45"/>
      <c r="M180" s="229" t="s">
        <v>1</v>
      </c>
      <c r="N180" s="230" t="s">
        <v>38</v>
      </c>
      <c r="O180" s="92"/>
      <c r="P180" s="231">
        <f>O180*H180</f>
        <v>0</v>
      </c>
      <c r="Q180" s="231">
        <v>0</v>
      </c>
      <c r="R180" s="231">
        <f>Q180*H180</f>
        <v>0</v>
      </c>
      <c r="S180" s="231">
        <v>0</v>
      </c>
      <c r="T180" s="232">
        <f>S180*H180</f>
        <v>0</v>
      </c>
      <c r="U180" s="39"/>
      <c r="V180" s="39"/>
      <c r="W180" s="39"/>
      <c r="X180" s="39"/>
      <c r="Y180" s="39"/>
      <c r="Z180" s="39"/>
      <c r="AA180" s="39"/>
      <c r="AB180" s="39"/>
      <c r="AC180" s="39"/>
      <c r="AD180" s="39"/>
      <c r="AE180" s="39"/>
      <c r="AR180" s="233" t="s">
        <v>225</v>
      </c>
      <c r="AT180" s="233" t="s">
        <v>153</v>
      </c>
      <c r="AU180" s="233" t="s">
        <v>83</v>
      </c>
      <c r="AY180" s="18" t="s">
        <v>152</v>
      </c>
      <c r="BE180" s="234">
        <f>IF(N180="základní",J180,0)</f>
        <v>0</v>
      </c>
      <c r="BF180" s="234">
        <f>IF(N180="snížená",J180,0)</f>
        <v>0</v>
      </c>
      <c r="BG180" s="234">
        <f>IF(N180="zákl. přenesená",J180,0)</f>
        <v>0</v>
      </c>
      <c r="BH180" s="234">
        <f>IF(N180="sníž. přenesená",J180,0)</f>
        <v>0</v>
      </c>
      <c r="BI180" s="234">
        <f>IF(N180="nulová",J180,0)</f>
        <v>0</v>
      </c>
      <c r="BJ180" s="18" t="s">
        <v>81</v>
      </c>
      <c r="BK180" s="234">
        <f>ROUND(I180*H180,2)</f>
        <v>0</v>
      </c>
      <c r="BL180" s="18" t="s">
        <v>225</v>
      </c>
      <c r="BM180" s="233" t="s">
        <v>428</v>
      </c>
    </row>
    <row r="181" s="11" customFormat="1" ht="22.8" customHeight="1">
      <c r="A181" s="11"/>
      <c r="B181" s="207"/>
      <c r="C181" s="208"/>
      <c r="D181" s="209" t="s">
        <v>72</v>
      </c>
      <c r="E181" s="260" t="s">
        <v>429</v>
      </c>
      <c r="F181" s="260" t="s">
        <v>430</v>
      </c>
      <c r="G181" s="208"/>
      <c r="H181" s="208"/>
      <c r="I181" s="211"/>
      <c r="J181" s="261">
        <f>BK181</f>
        <v>0</v>
      </c>
      <c r="K181" s="208"/>
      <c r="L181" s="213"/>
      <c r="M181" s="214"/>
      <c r="N181" s="215"/>
      <c r="O181" s="215"/>
      <c r="P181" s="216">
        <f>SUM(P182:P199)</f>
        <v>0</v>
      </c>
      <c r="Q181" s="215"/>
      <c r="R181" s="216">
        <f>SUM(R182:R199)</f>
        <v>0</v>
      </c>
      <c r="S181" s="215"/>
      <c r="T181" s="217">
        <f>SUM(T182:T199)</f>
        <v>0</v>
      </c>
      <c r="U181" s="11"/>
      <c r="V181" s="11"/>
      <c r="W181" s="11"/>
      <c r="X181" s="11"/>
      <c r="Y181" s="11"/>
      <c r="Z181" s="11"/>
      <c r="AA181" s="11"/>
      <c r="AB181" s="11"/>
      <c r="AC181" s="11"/>
      <c r="AD181" s="11"/>
      <c r="AE181" s="11"/>
      <c r="AR181" s="218" t="s">
        <v>83</v>
      </c>
      <c r="AT181" s="219" t="s">
        <v>72</v>
      </c>
      <c r="AU181" s="219" t="s">
        <v>81</v>
      </c>
      <c r="AY181" s="218" t="s">
        <v>152</v>
      </c>
      <c r="BK181" s="220">
        <f>SUM(BK182:BK199)</f>
        <v>0</v>
      </c>
    </row>
    <row r="182" s="2" customFormat="1" ht="21.75" customHeight="1">
      <c r="A182" s="39"/>
      <c r="B182" s="40"/>
      <c r="C182" s="221" t="s">
        <v>431</v>
      </c>
      <c r="D182" s="221" t="s">
        <v>153</v>
      </c>
      <c r="E182" s="222" t="s">
        <v>432</v>
      </c>
      <c r="F182" s="223" t="s">
        <v>433</v>
      </c>
      <c r="G182" s="224" t="s">
        <v>293</v>
      </c>
      <c r="H182" s="225">
        <v>14</v>
      </c>
      <c r="I182" s="226"/>
      <c r="J182" s="227">
        <f>ROUND(I182*H182,2)</f>
        <v>0</v>
      </c>
      <c r="K182" s="228"/>
      <c r="L182" s="45"/>
      <c r="M182" s="229" t="s">
        <v>1</v>
      </c>
      <c r="N182" s="230" t="s">
        <v>38</v>
      </c>
      <c r="O182" s="92"/>
      <c r="P182" s="231">
        <f>O182*H182</f>
        <v>0</v>
      </c>
      <c r="Q182" s="231">
        <v>0</v>
      </c>
      <c r="R182" s="231">
        <f>Q182*H182</f>
        <v>0</v>
      </c>
      <c r="S182" s="231">
        <v>0</v>
      </c>
      <c r="T182" s="232">
        <f>S182*H182</f>
        <v>0</v>
      </c>
      <c r="U182" s="39"/>
      <c r="V182" s="39"/>
      <c r="W182" s="39"/>
      <c r="X182" s="39"/>
      <c r="Y182" s="39"/>
      <c r="Z182" s="39"/>
      <c r="AA182" s="39"/>
      <c r="AB182" s="39"/>
      <c r="AC182" s="39"/>
      <c r="AD182" s="39"/>
      <c r="AE182" s="39"/>
      <c r="AR182" s="233" t="s">
        <v>225</v>
      </c>
      <c r="AT182" s="233" t="s">
        <v>153</v>
      </c>
      <c r="AU182" s="233" t="s">
        <v>83</v>
      </c>
      <c r="AY182" s="18" t="s">
        <v>152</v>
      </c>
      <c r="BE182" s="234">
        <f>IF(N182="základní",J182,0)</f>
        <v>0</v>
      </c>
      <c r="BF182" s="234">
        <f>IF(N182="snížená",J182,0)</f>
        <v>0</v>
      </c>
      <c r="BG182" s="234">
        <f>IF(N182="zákl. přenesená",J182,0)</f>
        <v>0</v>
      </c>
      <c r="BH182" s="234">
        <f>IF(N182="sníž. přenesená",J182,0)</f>
        <v>0</v>
      </c>
      <c r="BI182" s="234">
        <f>IF(N182="nulová",J182,0)</f>
        <v>0</v>
      </c>
      <c r="BJ182" s="18" t="s">
        <v>81</v>
      </c>
      <c r="BK182" s="234">
        <f>ROUND(I182*H182,2)</f>
        <v>0</v>
      </c>
      <c r="BL182" s="18" t="s">
        <v>225</v>
      </c>
      <c r="BM182" s="233" t="s">
        <v>434</v>
      </c>
    </row>
    <row r="183" s="2" customFormat="1" ht="21.75" customHeight="1">
      <c r="A183" s="39"/>
      <c r="B183" s="40"/>
      <c r="C183" s="240" t="s">
        <v>435</v>
      </c>
      <c r="D183" s="240" t="s">
        <v>200</v>
      </c>
      <c r="E183" s="241" t="s">
        <v>436</v>
      </c>
      <c r="F183" s="242" t="s">
        <v>433</v>
      </c>
      <c r="G183" s="243" t="s">
        <v>293</v>
      </c>
      <c r="H183" s="244">
        <v>14</v>
      </c>
      <c r="I183" s="245"/>
      <c r="J183" s="246">
        <f>ROUND(I183*H183,2)</f>
        <v>0</v>
      </c>
      <c r="K183" s="247"/>
      <c r="L183" s="248"/>
      <c r="M183" s="249" t="s">
        <v>1</v>
      </c>
      <c r="N183" s="250" t="s">
        <v>38</v>
      </c>
      <c r="O183" s="92"/>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306</v>
      </c>
      <c r="AT183" s="233" t="s">
        <v>200</v>
      </c>
      <c r="AU183" s="233" t="s">
        <v>83</v>
      </c>
      <c r="AY183" s="18" t="s">
        <v>152</v>
      </c>
      <c r="BE183" s="234">
        <f>IF(N183="základní",J183,0)</f>
        <v>0</v>
      </c>
      <c r="BF183" s="234">
        <f>IF(N183="snížená",J183,0)</f>
        <v>0</v>
      </c>
      <c r="BG183" s="234">
        <f>IF(N183="zákl. přenesená",J183,0)</f>
        <v>0</v>
      </c>
      <c r="BH183" s="234">
        <f>IF(N183="sníž. přenesená",J183,0)</f>
        <v>0</v>
      </c>
      <c r="BI183" s="234">
        <f>IF(N183="nulová",J183,0)</f>
        <v>0</v>
      </c>
      <c r="BJ183" s="18" t="s">
        <v>81</v>
      </c>
      <c r="BK183" s="234">
        <f>ROUND(I183*H183,2)</f>
        <v>0</v>
      </c>
      <c r="BL183" s="18" t="s">
        <v>225</v>
      </c>
      <c r="BM183" s="233" t="s">
        <v>437</v>
      </c>
    </row>
    <row r="184" s="2" customFormat="1" ht="16.5" customHeight="1">
      <c r="A184" s="39"/>
      <c r="B184" s="40"/>
      <c r="C184" s="221" t="s">
        <v>438</v>
      </c>
      <c r="D184" s="221" t="s">
        <v>153</v>
      </c>
      <c r="E184" s="222" t="s">
        <v>439</v>
      </c>
      <c r="F184" s="223" t="s">
        <v>440</v>
      </c>
      <c r="G184" s="224" t="s">
        <v>293</v>
      </c>
      <c r="H184" s="225">
        <v>1</v>
      </c>
      <c r="I184" s="226"/>
      <c r="J184" s="227">
        <f>ROUND(I184*H184,2)</f>
        <v>0</v>
      </c>
      <c r="K184" s="228"/>
      <c r="L184" s="45"/>
      <c r="M184" s="229" t="s">
        <v>1</v>
      </c>
      <c r="N184" s="230" t="s">
        <v>38</v>
      </c>
      <c r="O184" s="92"/>
      <c r="P184" s="231">
        <f>O184*H184</f>
        <v>0</v>
      </c>
      <c r="Q184" s="231">
        <v>0</v>
      </c>
      <c r="R184" s="231">
        <f>Q184*H184</f>
        <v>0</v>
      </c>
      <c r="S184" s="231">
        <v>0</v>
      </c>
      <c r="T184" s="232">
        <f>S184*H184</f>
        <v>0</v>
      </c>
      <c r="U184" s="39"/>
      <c r="V184" s="39"/>
      <c r="W184" s="39"/>
      <c r="X184" s="39"/>
      <c r="Y184" s="39"/>
      <c r="Z184" s="39"/>
      <c r="AA184" s="39"/>
      <c r="AB184" s="39"/>
      <c r="AC184" s="39"/>
      <c r="AD184" s="39"/>
      <c r="AE184" s="39"/>
      <c r="AR184" s="233" t="s">
        <v>225</v>
      </c>
      <c r="AT184" s="233" t="s">
        <v>153</v>
      </c>
      <c r="AU184" s="233" t="s">
        <v>83</v>
      </c>
      <c r="AY184" s="18" t="s">
        <v>152</v>
      </c>
      <c r="BE184" s="234">
        <f>IF(N184="základní",J184,0)</f>
        <v>0</v>
      </c>
      <c r="BF184" s="234">
        <f>IF(N184="snížená",J184,0)</f>
        <v>0</v>
      </c>
      <c r="BG184" s="234">
        <f>IF(N184="zákl. přenesená",J184,0)</f>
        <v>0</v>
      </c>
      <c r="BH184" s="234">
        <f>IF(N184="sníž. přenesená",J184,0)</f>
        <v>0</v>
      </c>
      <c r="BI184" s="234">
        <f>IF(N184="nulová",J184,0)</f>
        <v>0</v>
      </c>
      <c r="BJ184" s="18" t="s">
        <v>81</v>
      </c>
      <c r="BK184" s="234">
        <f>ROUND(I184*H184,2)</f>
        <v>0</v>
      </c>
      <c r="BL184" s="18" t="s">
        <v>225</v>
      </c>
      <c r="BM184" s="233" t="s">
        <v>441</v>
      </c>
    </row>
    <row r="185" s="2" customFormat="1" ht="16.5" customHeight="1">
      <c r="A185" s="39"/>
      <c r="B185" s="40"/>
      <c r="C185" s="221" t="s">
        <v>442</v>
      </c>
      <c r="D185" s="221" t="s">
        <v>153</v>
      </c>
      <c r="E185" s="222" t="s">
        <v>443</v>
      </c>
      <c r="F185" s="223" t="s">
        <v>444</v>
      </c>
      <c r="G185" s="224" t="s">
        <v>293</v>
      </c>
      <c r="H185" s="225">
        <v>3</v>
      </c>
      <c r="I185" s="226"/>
      <c r="J185" s="227">
        <f>ROUND(I185*H185,2)</f>
        <v>0</v>
      </c>
      <c r="K185" s="228"/>
      <c r="L185" s="45"/>
      <c r="M185" s="229" t="s">
        <v>1</v>
      </c>
      <c r="N185" s="230" t="s">
        <v>38</v>
      </c>
      <c r="O185" s="92"/>
      <c r="P185" s="231">
        <f>O185*H185</f>
        <v>0</v>
      </c>
      <c r="Q185" s="231">
        <v>0</v>
      </c>
      <c r="R185" s="231">
        <f>Q185*H185</f>
        <v>0</v>
      </c>
      <c r="S185" s="231">
        <v>0</v>
      </c>
      <c r="T185" s="232">
        <f>S185*H185</f>
        <v>0</v>
      </c>
      <c r="U185" s="39"/>
      <c r="V185" s="39"/>
      <c r="W185" s="39"/>
      <c r="X185" s="39"/>
      <c r="Y185" s="39"/>
      <c r="Z185" s="39"/>
      <c r="AA185" s="39"/>
      <c r="AB185" s="39"/>
      <c r="AC185" s="39"/>
      <c r="AD185" s="39"/>
      <c r="AE185" s="39"/>
      <c r="AR185" s="233" t="s">
        <v>225</v>
      </c>
      <c r="AT185" s="233" t="s">
        <v>153</v>
      </c>
      <c r="AU185" s="233" t="s">
        <v>83</v>
      </c>
      <c r="AY185" s="18" t="s">
        <v>152</v>
      </c>
      <c r="BE185" s="234">
        <f>IF(N185="základní",J185,0)</f>
        <v>0</v>
      </c>
      <c r="BF185" s="234">
        <f>IF(N185="snížená",J185,0)</f>
        <v>0</v>
      </c>
      <c r="BG185" s="234">
        <f>IF(N185="zákl. přenesená",J185,0)</f>
        <v>0</v>
      </c>
      <c r="BH185" s="234">
        <f>IF(N185="sníž. přenesená",J185,0)</f>
        <v>0</v>
      </c>
      <c r="BI185" s="234">
        <f>IF(N185="nulová",J185,0)</f>
        <v>0</v>
      </c>
      <c r="BJ185" s="18" t="s">
        <v>81</v>
      </c>
      <c r="BK185" s="234">
        <f>ROUND(I185*H185,2)</f>
        <v>0</v>
      </c>
      <c r="BL185" s="18" t="s">
        <v>225</v>
      </c>
      <c r="BM185" s="233" t="s">
        <v>445</v>
      </c>
    </row>
    <row r="186" s="2" customFormat="1" ht="33" customHeight="1">
      <c r="A186" s="39"/>
      <c r="B186" s="40"/>
      <c r="C186" s="221" t="s">
        <v>446</v>
      </c>
      <c r="D186" s="221" t="s">
        <v>153</v>
      </c>
      <c r="E186" s="222" t="s">
        <v>447</v>
      </c>
      <c r="F186" s="223" t="s">
        <v>448</v>
      </c>
      <c r="G186" s="224" t="s">
        <v>293</v>
      </c>
      <c r="H186" s="225">
        <v>1</v>
      </c>
      <c r="I186" s="226"/>
      <c r="J186" s="227">
        <f>ROUND(I186*H186,2)</f>
        <v>0</v>
      </c>
      <c r="K186" s="228"/>
      <c r="L186" s="45"/>
      <c r="M186" s="229" t="s">
        <v>1</v>
      </c>
      <c r="N186" s="230" t="s">
        <v>38</v>
      </c>
      <c r="O186" s="92"/>
      <c r="P186" s="231">
        <f>O186*H186</f>
        <v>0</v>
      </c>
      <c r="Q186" s="231">
        <v>0</v>
      </c>
      <c r="R186" s="231">
        <f>Q186*H186</f>
        <v>0</v>
      </c>
      <c r="S186" s="231">
        <v>0</v>
      </c>
      <c r="T186" s="232">
        <f>S186*H186</f>
        <v>0</v>
      </c>
      <c r="U186" s="39"/>
      <c r="V186" s="39"/>
      <c r="W186" s="39"/>
      <c r="X186" s="39"/>
      <c r="Y186" s="39"/>
      <c r="Z186" s="39"/>
      <c r="AA186" s="39"/>
      <c r="AB186" s="39"/>
      <c r="AC186" s="39"/>
      <c r="AD186" s="39"/>
      <c r="AE186" s="39"/>
      <c r="AR186" s="233" t="s">
        <v>225</v>
      </c>
      <c r="AT186" s="233" t="s">
        <v>153</v>
      </c>
      <c r="AU186" s="233" t="s">
        <v>83</v>
      </c>
      <c r="AY186" s="18" t="s">
        <v>152</v>
      </c>
      <c r="BE186" s="234">
        <f>IF(N186="základní",J186,0)</f>
        <v>0</v>
      </c>
      <c r="BF186" s="234">
        <f>IF(N186="snížená",J186,0)</f>
        <v>0</v>
      </c>
      <c r="BG186" s="234">
        <f>IF(N186="zákl. přenesená",J186,0)</f>
        <v>0</v>
      </c>
      <c r="BH186" s="234">
        <f>IF(N186="sníž. přenesená",J186,0)</f>
        <v>0</v>
      </c>
      <c r="BI186" s="234">
        <f>IF(N186="nulová",J186,0)</f>
        <v>0</v>
      </c>
      <c r="BJ186" s="18" t="s">
        <v>81</v>
      </c>
      <c r="BK186" s="234">
        <f>ROUND(I186*H186,2)</f>
        <v>0</v>
      </c>
      <c r="BL186" s="18" t="s">
        <v>225</v>
      </c>
      <c r="BM186" s="233" t="s">
        <v>449</v>
      </c>
    </row>
    <row r="187" s="2" customFormat="1" ht="21.75" customHeight="1">
      <c r="A187" s="39"/>
      <c r="B187" s="40"/>
      <c r="C187" s="221" t="s">
        <v>450</v>
      </c>
      <c r="D187" s="221" t="s">
        <v>153</v>
      </c>
      <c r="E187" s="222" t="s">
        <v>451</v>
      </c>
      <c r="F187" s="223" t="s">
        <v>452</v>
      </c>
      <c r="G187" s="224" t="s">
        <v>293</v>
      </c>
      <c r="H187" s="225">
        <v>4</v>
      </c>
      <c r="I187" s="226"/>
      <c r="J187" s="227">
        <f>ROUND(I187*H187,2)</f>
        <v>0</v>
      </c>
      <c r="K187" s="228"/>
      <c r="L187" s="45"/>
      <c r="M187" s="229" t="s">
        <v>1</v>
      </c>
      <c r="N187" s="230" t="s">
        <v>38</v>
      </c>
      <c r="O187" s="92"/>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225</v>
      </c>
      <c r="AT187" s="233" t="s">
        <v>153</v>
      </c>
      <c r="AU187" s="233" t="s">
        <v>83</v>
      </c>
      <c r="AY187" s="18" t="s">
        <v>152</v>
      </c>
      <c r="BE187" s="234">
        <f>IF(N187="základní",J187,0)</f>
        <v>0</v>
      </c>
      <c r="BF187" s="234">
        <f>IF(N187="snížená",J187,0)</f>
        <v>0</v>
      </c>
      <c r="BG187" s="234">
        <f>IF(N187="zákl. přenesená",J187,0)</f>
        <v>0</v>
      </c>
      <c r="BH187" s="234">
        <f>IF(N187="sníž. přenesená",J187,0)</f>
        <v>0</v>
      </c>
      <c r="BI187" s="234">
        <f>IF(N187="nulová",J187,0)</f>
        <v>0</v>
      </c>
      <c r="BJ187" s="18" t="s">
        <v>81</v>
      </c>
      <c r="BK187" s="234">
        <f>ROUND(I187*H187,2)</f>
        <v>0</v>
      </c>
      <c r="BL187" s="18" t="s">
        <v>225</v>
      </c>
      <c r="BM187" s="233" t="s">
        <v>453</v>
      </c>
    </row>
    <row r="188" s="2" customFormat="1" ht="21.75" customHeight="1">
      <c r="A188" s="39"/>
      <c r="B188" s="40"/>
      <c r="C188" s="221" t="s">
        <v>454</v>
      </c>
      <c r="D188" s="221" t="s">
        <v>153</v>
      </c>
      <c r="E188" s="222" t="s">
        <v>455</v>
      </c>
      <c r="F188" s="223" t="s">
        <v>456</v>
      </c>
      <c r="G188" s="224" t="s">
        <v>293</v>
      </c>
      <c r="H188" s="225">
        <v>1</v>
      </c>
      <c r="I188" s="226"/>
      <c r="J188" s="227">
        <f>ROUND(I188*H188,2)</f>
        <v>0</v>
      </c>
      <c r="K188" s="228"/>
      <c r="L188" s="45"/>
      <c r="M188" s="229" t="s">
        <v>1</v>
      </c>
      <c r="N188" s="230" t="s">
        <v>38</v>
      </c>
      <c r="O188" s="92"/>
      <c r="P188" s="231">
        <f>O188*H188</f>
        <v>0</v>
      </c>
      <c r="Q188" s="231">
        <v>0</v>
      </c>
      <c r="R188" s="231">
        <f>Q188*H188</f>
        <v>0</v>
      </c>
      <c r="S188" s="231">
        <v>0</v>
      </c>
      <c r="T188" s="232">
        <f>S188*H188</f>
        <v>0</v>
      </c>
      <c r="U188" s="39"/>
      <c r="V188" s="39"/>
      <c r="W188" s="39"/>
      <c r="X188" s="39"/>
      <c r="Y188" s="39"/>
      <c r="Z188" s="39"/>
      <c r="AA188" s="39"/>
      <c r="AB188" s="39"/>
      <c r="AC188" s="39"/>
      <c r="AD188" s="39"/>
      <c r="AE188" s="39"/>
      <c r="AR188" s="233" t="s">
        <v>225</v>
      </c>
      <c r="AT188" s="233" t="s">
        <v>153</v>
      </c>
      <c r="AU188" s="233" t="s">
        <v>83</v>
      </c>
      <c r="AY188" s="18" t="s">
        <v>152</v>
      </c>
      <c r="BE188" s="234">
        <f>IF(N188="základní",J188,0)</f>
        <v>0</v>
      </c>
      <c r="BF188" s="234">
        <f>IF(N188="snížená",J188,0)</f>
        <v>0</v>
      </c>
      <c r="BG188" s="234">
        <f>IF(N188="zákl. přenesená",J188,0)</f>
        <v>0</v>
      </c>
      <c r="BH188" s="234">
        <f>IF(N188="sníž. přenesená",J188,0)</f>
        <v>0</v>
      </c>
      <c r="BI188" s="234">
        <f>IF(N188="nulová",J188,0)</f>
        <v>0</v>
      </c>
      <c r="BJ188" s="18" t="s">
        <v>81</v>
      </c>
      <c r="BK188" s="234">
        <f>ROUND(I188*H188,2)</f>
        <v>0</v>
      </c>
      <c r="BL188" s="18" t="s">
        <v>225</v>
      </c>
      <c r="BM188" s="233" t="s">
        <v>457</v>
      </c>
    </row>
    <row r="189" s="2" customFormat="1" ht="21.75" customHeight="1">
      <c r="A189" s="39"/>
      <c r="B189" s="40"/>
      <c r="C189" s="221" t="s">
        <v>458</v>
      </c>
      <c r="D189" s="221" t="s">
        <v>153</v>
      </c>
      <c r="E189" s="222" t="s">
        <v>459</v>
      </c>
      <c r="F189" s="223" t="s">
        <v>460</v>
      </c>
      <c r="G189" s="224" t="s">
        <v>293</v>
      </c>
      <c r="H189" s="225">
        <v>1</v>
      </c>
      <c r="I189" s="226"/>
      <c r="J189" s="227">
        <f>ROUND(I189*H189,2)</f>
        <v>0</v>
      </c>
      <c r="K189" s="228"/>
      <c r="L189" s="45"/>
      <c r="M189" s="229" t="s">
        <v>1</v>
      </c>
      <c r="N189" s="230" t="s">
        <v>38</v>
      </c>
      <c r="O189" s="92"/>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225</v>
      </c>
      <c r="AT189" s="233" t="s">
        <v>153</v>
      </c>
      <c r="AU189" s="233" t="s">
        <v>83</v>
      </c>
      <c r="AY189" s="18" t="s">
        <v>152</v>
      </c>
      <c r="BE189" s="234">
        <f>IF(N189="základní",J189,0)</f>
        <v>0</v>
      </c>
      <c r="BF189" s="234">
        <f>IF(N189="snížená",J189,0)</f>
        <v>0</v>
      </c>
      <c r="BG189" s="234">
        <f>IF(N189="zákl. přenesená",J189,0)</f>
        <v>0</v>
      </c>
      <c r="BH189" s="234">
        <f>IF(N189="sníž. přenesená",J189,0)</f>
        <v>0</v>
      </c>
      <c r="BI189" s="234">
        <f>IF(N189="nulová",J189,0)</f>
        <v>0</v>
      </c>
      <c r="BJ189" s="18" t="s">
        <v>81</v>
      </c>
      <c r="BK189" s="234">
        <f>ROUND(I189*H189,2)</f>
        <v>0</v>
      </c>
      <c r="BL189" s="18" t="s">
        <v>225</v>
      </c>
      <c r="BM189" s="233" t="s">
        <v>461</v>
      </c>
    </row>
    <row r="190" s="2" customFormat="1" ht="16.5" customHeight="1">
      <c r="A190" s="39"/>
      <c r="B190" s="40"/>
      <c r="C190" s="221" t="s">
        <v>462</v>
      </c>
      <c r="D190" s="221" t="s">
        <v>153</v>
      </c>
      <c r="E190" s="222" t="s">
        <v>463</v>
      </c>
      <c r="F190" s="223" t="s">
        <v>464</v>
      </c>
      <c r="G190" s="224" t="s">
        <v>293</v>
      </c>
      <c r="H190" s="225">
        <v>14</v>
      </c>
      <c r="I190" s="226"/>
      <c r="J190" s="227">
        <f>ROUND(I190*H190,2)</f>
        <v>0</v>
      </c>
      <c r="K190" s="228"/>
      <c r="L190" s="45"/>
      <c r="M190" s="229" t="s">
        <v>1</v>
      </c>
      <c r="N190" s="230" t="s">
        <v>38</v>
      </c>
      <c r="O190" s="92"/>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225</v>
      </c>
      <c r="AT190" s="233" t="s">
        <v>153</v>
      </c>
      <c r="AU190" s="233" t="s">
        <v>83</v>
      </c>
      <c r="AY190" s="18" t="s">
        <v>152</v>
      </c>
      <c r="BE190" s="234">
        <f>IF(N190="základní",J190,0)</f>
        <v>0</v>
      </c>
      <c r="BF190" s="234">
        <f>IF(N190="snížená",J190,0)</f>
        <v>0</v>
      </c>
      <c r="BG190" s="234">
        <f>IF(N190="zákl. přenesená",J190,0)</f>
        <v>0</v>
      </c>
      <c r="BH190" s="234">
        <f>IF(N190="sníž. přenesená",J190,0)</f>
        <v>0</v>
      </c>
      <c r="BI190" s="234">
        <f>IF(N190="nulová",J190,0)</f>
        <v>0</v>
      </c>
      <c r="BJ190" s="18" t="s">
        <v>81</v>
      </c>
      <c r="BK190" s="234">
        <f>ROUND(I190*H190,2)</f>
        <v>0</v>
      </c>
      <c r="BL190" s="18" t="s">
        <v>225</v>
      </c>
      <c r="BM190" s="233" t="s">
        <v>465</v>
      </c>
    </row>
    <row r="191" s="2" customFormat="1" ht="21.75" customHeight="1">
      <c r="A191" s="39"/>
      <c r="B191" s="40"/>
      <c r="C191" s="221" t="s">
        <v>466</v>
      </c>
      <c r="D191" s="221" t="s">
        <v>153</v>
      </c>
      <c r="E191" s="222" t="s">
        <v>467</v>
      </c>
      <c r="F191" s="223" t="s">
        <v>468</v>
      </c>
      <c r="G191" s="224" t="s">
        <v>293</v>
      </c>
      <c r="H191" s="225">
        <v>14</v>
      </c>
      <c r="I191" s="226"/>
      <c r="J191" s="227">
        <f>ROUND(I191*H191,2)</f>
        <v>0</v>
      </c>
      <c r="K191" s="228"/>
      <c r="L191" s="45"/>
      <c r="M191" s="229" t="s">
        <v>1</v>
      </c>
      <c r="N191" s="230" t="s">
        <v>38</v>
      </c>
      <c r="O191" s="92"/>
      <c r="P191" s="231">
        <f>O191*H191</f>
        <v>0</v>
      </c>
      <c r="Q191" s="231">
        <v>0</v>
      </c>
      <c r="R191" s="231">
        <f>Q191*H191</f>
        <v>0</v>
      </c>
      <c r="S191" s="231">
        <v>0</v>
      </c>
      <c r="T191" s="232">
        <f>S191*H191</f>
        <v>0</v>
      </c>
      <c r="U191" s="39"/>
      <c r="V191" s="39"/>
      <c r="W191" s="39"/>
      <c r="X191" s="39"/>
      <c r="Y191" s="39"/>
      <c r="Z191" s="39"/>
      <c r="AA191" s="39"/>
      <c r="AB191" s="39"/>
      <c r="AC191" s="39"/>
      <c r="AD191" s="39"/>
      <c r="AE191" s="39"/>
      <c r="AR191" s="233" t="s">
        <v>225</v>
      </c>
      <c r="AT191" s="233" t="s">
        <v>153</v>
      </c>
      <c r="AU191" s="233" t="s">
        <v>83</v>
      </c>
      <c r="AY191" s="18" t="s">
        <v>152</v>
      </c>
      <c r="BE191" s="234">
        <f>IF(N191="základní",J191,0)</f>
        <v>0</v>
      </c>
      <c r="BF191" s="234">
        <f>IF(N191="snížená",J191,0)</f>
        <v>0</v>
      </c>
      <c r="BG191" s="234">
        <f>IF(N191="zákl. přenesená",J191,0)</f>
        <v>0</v>
      </c>
      <c r="BH191" s="234">
        <f>IF(N191="sníž. přenesená",J191,0)</f>
        <v>0</v>
      </c>
      <c r="BI191" s="234">
        <f>IF(N191="nulová",J191,0)</f>
        <v>0</v>
      </c>
      <c r="BJ191" s="18" t="s">
        <v>81</v>
      </c>
      <c r="BK191" s="234">
        <f>ROUND(I191*H191,2)</f>
        <v>0</v>
      </c>
      <c r="BL191" s="18" t="s">
        <v>225</v>
      </c>
      <c r="BM191" s="233" t="s">
        <v>469</v>
      </c>
    </row>
    <row r="192" s="2" customFormat="1">
      <c r="A192" s="39"/>
      <c r="B192" s="40"/>
      <c r="C192" s="41"/>
      <c r="D192" s="235" t="s">
        <v>159</v>
      </c>
      <c r="E192" s="41"/>
      <c r="F192" s="236" t="s">
        <v>470</v>
      </c>
      <c r="G192" s="41"/>
      <c r="H192" s="41"/>
      <c r="I192" s="237"/>
      <c r="J192" s="41"/>
      <c r="K192" s="41"/>
      <c r="L192" s="45"/>
      <c r="M192" s="238"/>
      <c r="N192" s="239"/>
      <c r="O192" s="92"/>
      <c r="P192" s="92"/>
      <c r="Q192" s="92"/>
      <c r="R192" s="92"/>
      <c r="S192" s="92"/>
      <c r="T192" s="93"/>
      <c r="U192" s="39"/>
      <c r="V192" s="39"/>
      <c r="W192" s="39"/>
      <c r="X192" s="39"/>
      <c r="Y192" s="39"/>
      <c r="Z192" s="39"/>
      <c r="AA192" s="39"/>
      <c r="AB192" s="39"/>
      <c r="AC192" s="39"/>
      <c r="AD192" s="39"/>
      <c r="AE192" s="39"/>
      <c r="AT192" s="18" t="s">
        <v>159</v>
      </c>
      <c r="AU192" s="18" t="s">
        <v>83</v>
      </c>
    </row>
    <row r="193" s="2" customFormat="1" ht="16.5" customHeight="1">
      <c r="A193" s="39"/>
      <c r="B193" s="40"/>
      <c r="C193" s="221" t="s">
        <v>471</v>
      </c>
      <c r="D193" s="221" t="s">
        <v>153</v>
      </c>
      <c r="E193" s="222" t="s">
        <v>472</v>
      </c>
      <c r="F193" s="223" t="s">
        <v>473</v>
      </c>
      <c r="G193" s="224" t="s">
        <v>293</v>
      </c>
      <c r="H193" s="225">
        <v>14</v>
      </c>
      <c r="I193" s="226"/>
      <c r="J193" s="227">
        <f>ROUND(I193*H193,2)</f>
        <v>0</v>
      </c>
      <c r="K193" s="228"/>
      <c r="L193" s="45"/>
      <c r="M193" s="229" t="s">
        <v>1</v>
      </c>
      <c r="N193" s="230" t="s">
        <v>38</v>
      </c>
      <c r="O193" s="92"/>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225</v>
      </c>
      <c r="AT193" s="233" t="s">
        <v>153</v>
      </c>
      <c r="AU193" s="233" t="s">
        <v>83</v>
      </c>
      <c r="AY193" s="18" t="s">
        <v>152</v>
      </c>
      <c r="BE193" s="234">
        <f>IF(N193="základní",J193,0)</f>
        <v>0</v>
      </c>
      <c r="BF193" s="234">
        <f>IF(N193="snížená",J193,0)</f>
        <v>0</v>
      </c>
      <c r="BG193" s="234">
        <f>IF(N193="zákl. přenesená",J193,0)</f>
        <v>0</v>
      </c>
      <c r="BH193" s="234">
        <f>IF(N193="sníž. přenesená",J193,0)</f>
        <v>0</v>
      </c>
      <c r="BI193" s="234">
        <f>IF(N193="nulová",J193,0)</f>
        <v>0</v>
      </c>
      <c r="BJ193" s="18" t="s">
        <v>81</v>
      </c>
      <c r="BK193" s="234">
        <f>ROUND(I193*H193,2)</f>
        <v>0</v>
      </c>
      <c r="BL193" s="18" t="s">
        <v>225</v>
      </c>
      <c r="BM193" s="233" t="s">
        <v>474</v>
      </c>
    </row>
    <row r="194" s="2" customFormat="1" ht="16.5" customHeight="1">
      <c r="A194" s="39"/>
      <c r="B194" s="40"/>
      <c r="C194" s="221" t="s">
        <v>475</v>
      </c>
      <c r="D194" s="221" t="s">
        <v>153</v>
      </c>
      <c r="E194" s="222" t="s">
        <v>476</v>
      </c>
      <c r="F194" s="223" t="s">
        <v>477</v>
      </c>
      <c r="G194" s="224" t="s">
        <v>293</v>
      </c>
      <c r="H194" s="225">
        <v>28</v>
      </c>
      <c r="I194" s="226"/>
      <c r="J194" s="227">
        <f>ROUND(I194*H194,2)</f>
        <v>0</v>
      </c>
      <c r="K194" s="228"/>
      <c r="L194" s="45"/>
      <c r="M194" s="229" t="s">
        <v>1</v>
      </c>
      <c r="N194" s="230" t="s">
        <v>38</v>
      </c>
      <c r="O194" s="92"/>
      <c r="P194" s="231">
        <f>O194*H194</f>
        <v>0</v>
      </c>
      <c r="Q194" s="231">
        <v>0</v>
      </c>
      <c r="R194" s="231">
        <f>Q194*H194</f>
        <v>0</v>
      </c>
      <c r="S194" s="231">
        <v>0</v>
      </c>
      <c r="T194" s="232">
        <f>S194*H194</f>
        <v>0</v>
      </c>
      <c r="U194" s="39"/>
      <c r="V194" s="39"/>
      <c r="W194" s="39"/>
      <c r="X194" s="39"/>
      <c r="Y194" s="39"/>
      <c r="Z194" s="39"/>
      <c r="AA194" s="39"/>
      <c r="AB194" s="39"/>
      <c r="AC194" s="39"/>
      <c r="AD194" s="39"/>
      <c r="AE194" s="39"/>
      <c r="AR194" s="233" t="s">
        <v>225</v>
      </c>
      <c r="AT194" s="233" t="s">
        <v>153</v>
      </c>
      <c r="AU194" s="233" t="s">
        <v>83</v>
      </c>
      <c r="AY194" s="18" t="s">
        <v>152</v>
      </c>
      <c r="BE194" s="234">
        <f>IF(N194="základní",J194,0)</f>
        <v>0</v>
      </c>
      <c r="BF194" s="234">
        <f>IF(N194="snížená",J194,0)</f>
        <v>0</v>
      </c>
      <c r="BG194" s="234">
        <f>IF(N194="zákl. přenesená",J194,0)</f>
        <v>0</v>
      </c>
      <c r="BH194" s="234">
        <f>IF(N194="sníž. přenesená",J194,0)</f>
        <v>0</v>
      </c>
      <c r="BI194" s="234">
        <f>IF(N194="nulová",J194,0)</f>
        <v>0</v>
      </c>
      <c r="BJ194" s="18" t="s">
        <v>81</v>
      </c>
      <c r="BK194" s="234">
        <f>ROUND(I194*H194,2)</f>
        <v>0</v>
      </c>
      <c r="BL194" s="18" t="s">
        <v>225</v>
      </c>
      <c r="BM194" s="233" t="s">
        <v>478</v>
      </c>
    </row>
    <row r="195" s="2" customFormat="1" ht="16.5" customHeight="1">
      <c r="A195" s="39"/>
      <c r="B195" s="40"/>
      <c r="C195" s="221" t="s">
        <v>479</v>
      </c>
      <c r="D195" s="221" t="s">
        <v>153</v>
      </c>
      <c r="E195" s="222" t="s">
        <v>480</v>
      </c>
      <c r="F195" s="223" t="s">
        <v>481</v>
      </c>
      <c r="G195" s="224" t="s">
        <v>212</v>
      </c>
      <c r="H195" s="225">
        <v>1450</v>
      </c>
      <c r="I195" s="226"/>
      <c r="J195" s="227">
        <f>ROUND(I195*H195,2)</f>
        <v>0</v>
      </c>
      <c r="K195" s="228"/>
      <c r="L195" s="45"/>
      <c r="M195" s="229" t="s">
        <v>1</v>
      </c>
      <c r="N195" s="230" t="s">
        <v>38</v>
      </c>
      <c r="O195" s="92"/>
      <c r="P195" s="231">
        <f>O195*H195</f>
        <v>0</v>
      </c>
      <c r="Q195" s="231">
        <v>0</v>
      </c>
      <c r="R195" s="231">
        <f>Q195*H195</f>
        <v>0</v>
      </c>
      <c r="S195" s="231">
        <v>0</v>
      </c>
      <c r="T195" s="232">
        <f>S195*H195</f>
        <v>0</v>
      </c>
      <c r="U195" s="39"/>
      <c r="V195" s="39"/>
      <c r="W195" s="39"/>
      <c r="X195" s="39"/>
      <c r="Y195" s="39"/>
      <c r="Z195" s="39"/>
      <c r="AA195" s="39"/>
      <c r="AB195" s="39"/>
      <c r="AC195" s="39"/>
      <c r="AD195" s="39"/>
      <c r="AE195" s="39"/>
      <c r="AR195" s="233" t="s">
        <v>225</v>
      </c>
      <c r="AT195" s="233" t="s">
        <v>153</v>
      </c>
      <c r="AU195" s="233" t="s">
        <v>83</v>
      </c>
      <c r="AY195" s="18" t="s">
        <v>152</v>
      </c>
      <c r="BE195" s="234">
        <f>IF(N195="základní",J195,0)</f>
        <v>0</v>
      </c>
      <c r="BF195" s="234">
        <f>IF(N195="snížená",J195,0)</f>
        <v>0</v>
      </c>
      <c r="BG195" s="234">
        <f>IF(N195="zákl. přenesená",J195,0)</f>
        <v>0</v>
      </c>
      <c r="BH195" s="234">
        <f>IF(N195="sníž. přenesená",J195,0)</f>
        <v>0</v>
      </c>
      <c r="BI195" s="234">
        <f>IF(N195="nulová",J195,0)</f>
        <v>0</v>
      </c>
      <c r="BJ195" s="18" t="s">
        <v>81</v>
      </c>
      <c r="BK195" s="234">
        <f>ROUND(I195*H195,2)</f>
        <v>0</v>
      </c>
      <c r="BL195" s="18" t="s">
        <v>225</v>
      </c>
      <c r="BM195" s="233" t="s">
        <v>482</v>
      </c>
    </row>
    <row r="196" s="2" customFormat="1">
      <c r="A196" s="39"/>
      <c r="B196" s="40"/>
      <c r="C196" s="41"/>
      <c r="D196" s="235" t="s">
        <v>159</v>
      </c>
      <c r="E196" s="41"/>
      <c r="F196" s="236" t="s">
        <v>483</v>
      </c>
      <c r="G196" s="41"/>
      <c r="H196" s="41"/>
      <c r="I196" s="237"/>
      <c r="J196" s="41"/>
      <c r="K196" s="41"/>
      <c r="L196" s="45"/>
      <c r="M196" s="238"/>
      <c r="N196" s="239"/>
      <c r="O196" s="92"/>
      <c r="P196" s="92"/>
      <c r="Q196" s="92"/>
      <c r="R196" s="92"/>
      <c r="S196" s="92"/>
      <c r="T196" s="93"/>
      <c r="U196" s="39"/>
      <c r="V196" s="39"/>
      <c r="W196" s="39"/>
      <c r="X196" s="39"/>
      <c r="Y196" s="39"/>
      <c r="Z196" s="39"/>
      <c r="AA196" s="39"/>
      <c r="AB196" s="39"/>
      <c r="AC196" s="39"/>
      <c r="AD196" s="39"/>
      <c r="AE196" s="39"/>
      <c r="AT196" s="18" t="s">
        <v>159</v>
      </c>
      <c r="AU196" s="18" t="s">
        <v>83</v>
      </c>
    </row>
    <row r="197" s="2" customFormat="1" ht="16.5" customHeight="1">
      <c r="A197" s="39"/>
      <c r="B197" s="40"/>
      <c r="C197" s="221" t="s">
        <v>484</v>
      </c>
      <c r="D197" s="221" t="s">
        <v>153</v>
      </c>
      <c r="E197" s="222" t="s">
        <v>485</v>
      </c>
      <c r="F197" s="223" t="s">
        <v>410</v>
      </c>
      <c r="G197" s="224" t="s">
        <v>212</v>
      </c>
      <c r="H197" s="225">
        <v>230</v>
      </c>
      <c r="I197" s="226"/>
      <c r="J197" s="227">
        <f>ROUND(I197*H197,2)</f>
        <v>0</v>
      </c>
      <c r="K197" s="228"/>
      <c r="L197" s="45"/>
      <c r="M197" s="229" t="s">
        <v>1</v>
      </c>
      <c r="N197" s="230" t="s">
        <v>38</v>
      </c>
      <c r="O197" s="92"/>
      <c r="P197" s="231">
        <f>O197*H197</f>
        <v>0</v>
      </c>
      <c r="Q197" s="231">
        <v>0</v>
      </c>
      <c r="R197" s="231">
        <f>Q197*H197</f>
        <v>0</v>
      </c>
      <c r="S197" s="231">
        <v>0</v>
      </c>
      <c r="T197" s="232">
        <f>S197*H197</f>
        <v>0</v>
      </c>
      <c r="U197" s="39"/>
      <c r="V197" s="39"/>
      <c r="W197" s="39"/>
      <c r="X197" s="39"/>
      <c r="Y197" s="39"/>
      <c r="Z197" s="39"/>
      <c r="AA197" s="39"/>
      <c r="AB197" s="39"/>
      <c r="AC197" s="39"/>
      <c r="AD197" s="39"/>
      <c r="AE197" s="39"/>
      <c r="AR197" s="233" t="s">
        <v>225</v>
      </c>
      <c r="AT197" s="233" t="s">
        <v>153</v>
      </c>
      <c r="AU197" s="233" t="s">
        <v>83</v>
      </c>
      <c r="AY197" s="18" t="s">
        <v>152</v>
      </c>
      <c r="BE197" s="234">
        <f>IF(N197="základní",J197,0)</f>
        <v>0</v>
      </c>
      <c r="BF197" s="234">
        <f>IF(N197="snížená",J197,0)</f>
        <v>0</v>
      </c>
      <c r="BG197" s="234">
        <f>IF(N197="zákl. přenesená",J197,0)</f>
        <v>0</v>
      </c>
      <c r="BH197" s="234">
        <f>IF(N197="sníž. přenesená",J197,0)</f>
        <v>0</v>
      </c>
      <c r="BI197" s="234">
        <f>IF(N197="nulová",J197,0)</f>
        <v>0</v>
      </c>
      <c r="BJ197" s="18" t="s">
        <v>81</v>
      </c>
      <c r="BK197" s="234">
        <f>ROUND(I197*H197,2)</f>
        <v>0</v>
      </c>
      <c r="BL197" s="18" t="s">
        <v>225</v>
      </c>
      <c r="BM197" s="233" t="s">
        <v>486</v>
      </c>
    </row>
    <row r="198" s="2" customFormat="1" ht="16.5" customHeight="1">
      <c r="A198" s="39"/>
      <c r="B198" s="40"/>
      <c r="C198" s="240" t="s">
        <v>487</v>
      </c>
      <c r="D198" s="240" t="s">
        <v>200</v>
      </c>
      <c r="E198" s="241" t="s">
        <v>488</v>
      </c>
      <c r="F198" s="242" t="s">
        <v>410</v>
      </c>
      <c r="G198" s="243" t="s">
        <v>212</v>
      </c>
      <c r="H198" s="244">
        <v>230</v>
      </c>
      <c r="I198" s="245"/>
      <c r="J198" s="246">
        <f>ROUND(I198*H198,2)</f>
        <v>0</v>
      </c>
      <c r="K198" s="247"/>
      <c r="L198" s="248"/>
      <c r="M198" s="249" t="s">
        <v>1</v>
      </c>
      <c r="N198" s="250" t="s">
        <v>38</v>
      </c>
      <c r="O198" s="92"/>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306</v>
      </c>
      <c r="AT198" s="233" t="s">
        <v>200</v>
      </c>
      <c r="AU198" s="233" t="s">
        <v>83</v>
      </c>
      <c r="AY198" s="18" t="s">
        <v>152</v>
      </c>
      <c r="BE198" s="234">
        <f>IF(N198="základní",J198,0)</f>
        <v>0</v>
      </c>
      <c r="BF198" s="234">
        <f>IF(N198="snížená",J198,0)</f>
        <v>0</v>
      </c>
      <c r="BG198" s="234">
        <f>IF(N198="zákl. přenesená",J198,0)</f>
        <v>0</v>
      </c>
      <c r="BH198" s="234">
        <f>IF(N198="sníž. přenesená",J198,0)</f>
        <v>0</v>
      </c>
      <c r="BI198" s="234">
        <f>IF(N198="nulová",J198,0)</f>
        <v>0</v>
      </c>
      <c r="BJ198" s="18" t="s">
        <v>81</v>
      </c>
      <c r="BK198" s="234">
        <f>ROUND(I198*H198,2)</f>
        <v>0</v>
      </c>
      <c r="BL198" s="18" t="s">
        <v>225</v>
      </c>
      <c r="BM198" s="233" t="s">
        <v>489</v>
      </c>
    </row>
    <row r="199" s="2" customFormat="1" ht="16.5" customHeight="1">
      <c r="A199" s="39"/>
      <c r="B199" s="40"/>
      <c r="C199" s="221" t="s">
        <v>490</v>
      </c>
      <c r="D199" s="221" t="s">
        <v>153</v>
      </c>
      <c r="E199" s="222" t="s">
        <v>491</v>
      </c>
      <c r="F199" s="223" t="s">
        <v>365</v>
      </c>
      <c r="G199" s="224" t="s">
        <v>366</v>
      </c>
      <c r="H199" s="262"/>
      <c r="I199" s="226"/>
      <c r="J199" s="227">
        <f>ROUND(I199*H199,2)</f>
        <v>0</v>
      </c>
      <c r="K199" s="228"/>
      <c r="L199" s="45"/>
      <c r="M199" s="229" t="s">
        <v>1</v>
      </c>
      <c r="N199" s="230" t="s">
        <v>38</v>
      </c>
      <c r="O199" s="92"/>
      <c r="P199" s="231">
        <f>O199*H199</f>
        <v>0</v>
      </c>
      <c r="Q199" s="231">
        <v>0</v>
      </c>
      <c r="R199" s="231">
        <f>Q199*H199</f>
        <v>0</v>
      </c>
      <c r="S199" s="231">
        <v>0</v>
      </c>
      <c r="T199" s="232">
        <f>S199*H199</f>
        <v>0</v>
      </c>
      <c r="U199" s="39"/>
      <c r="V199" s="39"/>
      <c r="W199" s="39"/>
      <c r="X199" s="39"/>
      <c r="Y199" s="39"/>
      <c r="Z199" s="39"/>
      <c r="AA199" s="39"/>
      <c r="AB199" s="39"/>
      <c r="AC199" s="39"/>
      <c r="AD199" s="39"/>
      <c r="AE199" s="39"/>
      <c r="AR199" s="233" t="s">
        <v>225</v>
      </c>
      <c r="AT199" s="233" t="s">
        <v>153</v>
      </c>
      <c r="AU199" s="233" t="s">
        <v>83</v>
      </c>
      <c r="AY199" s="18" t="s">
        <v>152</v>
      </c>
      <c r="BE199" s="234">
        <f>IF(N199="základní",J199,0)</f>
        <v>0</v>
      </c>
      <c r="BF199" s="234">
        <f>IF(N199="snížená",J199,0)</f>
        <v>0</v>
      </c>
      <c r="BG199" s="234">
        <f>IF(N199="zákl. přenesená",J199,0)</f>
        <v>0</v>
      </c>
      <c r="BH199" s="234">
        <f>IF(N199="sníž. přenesená",J199,0)</f>
        <v>0</v>
      </c>
      <c r="BI199" s="234">
        <f>IF(N199="nulová",J199,0)</f>
        <v>0</v>
      </c>
      <c r="BJ199" s="18" t="s">
        <v>81</v>
      </c>
      <c r="BK199" s="234">
        <f>ROUND(I199*H199,2)</f>
        <v>0</v>
      </c>
      <c r="BL199" s="18" t="s">
        <v>225</v>
      </c>
      <c r="BM199" s="233" t="s">
        <v>492</v>
      </c>
    </row>
    <row r="200" s="11" customFormat="1" ht="22.8" customHeight="1">
      <c r="A200" s="11"/>
      <c r="B200" s="207"/>
      <c r="C200" s="208"/>
      <c r="D200" s="209" t="s">
        <v>72</v>
      </c>
      <c r="E200" s="260" t="s">
        <v>493</v>
      </c>
      <c r="F200" s="260" t="s">
        <v>494</v>
      </c>
      <c r="G200" s="208"/>
      <c r="H200" s="208"/>
      <c r="I200" s="211"/>
      <c r="J200" s="261">
        <f>BK200</f>
        <v>0</v>
      </c>
      <c r="K200" s="208"/>
      <c r="L200" s="213"/>
      <c r="M200" s="214"/>
      <c r="N200" s="215"/>
      <c r="O200" s="215"/>
      <c r="P200" s="216">
        <f>SUM(P201:P204)</f>
        <v>0</v>
      </c>
      <c r="Q200" s="215"/>
      <c r="R200" s="216">
        <f>SUM(R201:R204)</f>
        <v>0</v>
      </c>
      <c r="S200" s="215"/>
      <c r="T200" s="217">
        <f>SUM(T201:T204)</f>
        <v>0</v>
      </c>
      <c r="U200" s="11"/>
      <c r="V200" s="11"/>
      <c r="W200" s="11"/>
      <c r="X200" s="11"/>
      <c r="Y200" s="11"/>
      <c r="Z200" s="11"/>
      <c r="AA200" s="11"/>
      <c r="AB200" s="11"/>
      <c r="AC200" s="11"/>
      <c r="AD200" s="11"/>
      <c r="AE200" s="11"/>
      <c r="AR200" s="218" t="s">
        <v>81</v>
      </c>
      <c r="AT200" s="219" t="s">
        <v>72</v>
      </c>
      <c r="AU200" s="219" t="s">
        <v>81</v>
      </c>
      <c r="AY200" s="218" t="s">
        <v>152</v>
      </c>
      <c r="BK200" s="220">
        <f>SUM(BK201:BK204)</f>
        <v>0</v>
      </c>
    </row>
    <row r="201" s="2" customFormat="1" ht="16.5" customHeight="1">
      <c r="A201" s="39"/>
      <c r="B201" s="40"/>
      <c r="C201" s="221" t="s">
        <v>495</v>
      </c>
      <c r="D201" s="221" t="s">
        <v>153</v>
      </c>
      <c r="E201" s="222" t="s">
        <v>496</v>
      </c>
      <c r="F201" s="223" t="s">
        <v>497</v>
      </c>
      <c r="G201" s="224" t="s">
        <v>293</v>
      </c>
      <c r="H201" s="225">
        <v>1</v>
      </c>
      <c r="I201" s="226"/>
      <c r="J201" s="227">
        <f>ROUND(I201*H201,2)</f>
        <v>0</v>
      </c>
      <c r="K201" s="228"/>
      <c r="L201" s="45"/>
      <c r="M201" s="229" t="s">
        <v>1</v>
      </c>
      <c r="N201" s="230" t="s">
        <v>38</v>
      </c>
      <c r="O201" s="92"/>
      <c r="P201" s="231">
        <f>O201*H201</f>
        <v>0</v>
      </c>
      <c r="Q201" s="231">
        <v>0</v>
      </c>
      <c r="R201" s="231">
        <f>Q201*H201</f>
        <v>0</v>
      </c>
      <c r="S201" s="231">
        <v>0</v>
      </c>
      <c r="T201" s="232">
        <f>S201*H201</f>
        <v>0</v>
      </c>
      <c r="U201" s="39"/>
      <c r="V201" s="39"/>
      <c r="W201" s="39"/>
      <c r="X201" s="39"/>
      <c r="Y201" s="39"/>
      <c r="Z201" s="39"/>
      <c r="AA201" s="39"/>
      <c r="AB201" s="39"/>
      <c r="AC201" s="39"/>
      <c r="AD201" s="39"/>
      <c r="AE201" s="39"/>
      <c r="AR201" s="233" t="s">
        <v>225</v>
      </c>
      <c r="AT201" s="233" t="s">
        <v>153</v>
      </c>
      <c r="AU201" s="233" t="s">
        <v>83</v>
      </c>
      <c r="AY201" s="18" t="s">
        <v>152</v>
      </c>
      <c r="BE201" s="234">
        <f>IF(N201="základní",J201,0)</f>
        <v>0</v>
      </c>
      <c r="BF201" s="234">
        <f>IF(N201="snížená",J201,0)</f>
        <v>0</v>
      </c>
      <c r="BG201" s="234">
        <f>IF(N201="zákl. přenesená",J201,0)</f>
        <v>0</v>
      </c>
      <c r="BH201" s="234">
        <f>IF(N201="sníž. přenesená",J201,0)</f>
        <v>0</v>
      </c>
      <c r="BI201" s="234">
        <f>IF(N201="nulová",J201,0)</f>
        <v>0</v>
      </c>
      <c r="BJ201" s="18" t="s">
        <v>81</v>
      </c>
      <c r="BK201" s="234">
        <f>ROUND(I201*H201,2)</f>
        <v>0</v>
      </c>
      <c r="BL201" s="18" t="s">
        <v>225</v>
      </c>
      <c r="BM201" s="233" t="s">
        <v>498</v>
      </c>
    </row>
    <row r="202" s="2" customFormat="1">
      <c r="A202" s="39"/>
      <c r="B202" s="40"/>
      <c r="C202" s="41"/>
      <c r="D202" s="235" t="s">
        <v>159</v>
      </c>
      <c r="E202" s="41"/>
      <c r="F202" s="236" t="s">
        <v>499</v>
      </c>
      <c r="G202" s="41"/>
      <c r="H202" s="41"/>
      <c r="I202" s="237"/>
      <c r="J202" s="41"/>
      <c r="K202" s="41"/>
      <c r="L202" s="45"/>
      <c r="M202" s="238"/>
      <c r="N202" s="239"/>
      <c r="O202" s="92"/>
      <c r="P202" s="92"/>
      <c r="Q202" s="92"/>
      <c r="R202" s="92"/>
      <c r="S202" s="92"/>
      <c r="T202" s="93"/>
      <c r="U202" s="39"/>
      <c r="V202" s="39"/>
      <c r="W202" s="39"/>
      <c r="X202" s="39"/>
      <c r="Y202" s="39"/>
      <c r="Z202" s="39"/>
      <c r="AA202" s="39"/>
      <c r="AB202" s="39"/>
      <c r="AC202" s="39"/>
      <c r="AD202" s="39"/>
      <c r="AE202" s="39"/>
      <c r="AT202" s="18" t="s">
        <v>159</v>
      </c>
      <c r="AU202" s="18" t="s">
        <v>83</v>
      </c>
    </row>
    <row r="203" s="2" customFormat="1" ht="16.5" customHeight="1">
      <c r="A203" s="39"/>
      <c r="B203" s="40"/>
      <c r="C203" s="221" t="s">
        <v>500</v>
      </c>
      <c r="D203" s="221" t="s">
        <v>153</v>
      </c>
      <c r="E203" s="222" t="s">
        <v>501</v>
      </c>
      <c r="F203" s="223" t="s">
        <v>502</v>
      </c>
      <c r="G203" s="224" t="s">
        <v>156</v>
      </c>
      <c r="H203" s="225">
        <v>12</v>
      </c>
      <c r="I203" s="226"/>
      <c r="J203" s="227">
        <f>ROUND(I203*H203,2)</f>
        <v>0</v>
      </c>
      <c r="K203" s="228"/>
      <c r="L203" s="45"/>
      <c r="M203" s="229" t="s">
        <v>1</v>
      </c>
      <c r="N203" s="230" t="s">
        <v>38</v>
      </c>
      <c r="O203" s="92"/>
      <c r="P203" s="231">
        <f>O203*H203</f>
        <v>0</v>
      </c>
      <c r="Q203" s="231">
        <v>0</v>
      </c>
      <c r="R203" s="231">
        <f>Q203*H203</f>
        <v>0</v>
      </c>
      <c r="S203" s="231">
        <v>0</v>
      </c>
      <c r="T203" s="232">
        <f>S203*H203</f>
        <v>0</v>
      </c>
      <c r="U203" s="39"/>
      <c r="V203" s="39"/>
      <c r="W203" s="39"/>
      <c r="X203" s="39"/>
      <c r="Y203" s="39"/>
      <c r="Z203" s="39"/>
      <c r="AA203" s="39"/>
      <c r="AB203" s="39"/>
      <c r="AC203" s="39"/>
      <c r="AD203" s="39"/>
      <c r="AE203" s="39"/>
      <c r="AR203" s="233" t="s">
        <v>225</v>
      </c>
      <c r="AT203" s="233" t="s">
        <v>153</v>
      </c>
      <c r="AU203" s="233" t="s">
        <v>83</v>
      </c>
      <c r="AY203" s="18" t="s">
        <v>152</v>
      </c>
      <c r="BE203" s="234">
        <f>IF(N203="základní",J203,0)</f>
        <v>0</v>
      </c>
      <c r="BF203" s="234">
        <f>IF(N203="snížená",J203,0)</f>
        <v>0</v>
      </c>
      <c r="BG203" s="234">
        <f>IF(N203="zákl. přenesená",J203,0)</f>
        <v>0</v>
      </c>
      <c r="BH203" s="234">
        <f>IF(N203="sníž. přenesená",J203,0)</f>
        <v>0</v>
      </c>
      <c r="BI203" s="234">
        <f>IF(N203="nulová",J203,0)</f>
        <v>0</v>
      </c>
      <c r="BJ203" s="18" t="s">
        <v>81</v>
      </c>
      <c r="BK203" s="234">
        <f>ROUND(I203*H203,2)</f>
        <v>0</v>
      </c>
      <c r="BL203" s="18" t="s">
        <v>225</v>
      </c>
      <c r="BM203" s="233" t="s">
        <v>503</v>
      </c>
    </row>
    <row r="204" s="2" customFormat="1" ht="16.5" customHeight="1">
      <c r="A204" s="39"/>
      <c r="B204" s="40"/>
      <c r="C204" s="221" t="s">
        <v>504</v>
      </c>
      <c r="D204" s="221" t="s">
        <v>153</v>
      </c>
      <c r="E204" s="222" t="s">
        <v>505</v>
      </c>
      <c r="F204" s="223" t="s">
        <v>365</v>
      </c>
      <c r="G204" s="224" t="s">
        <v>366</v>
      </c>
      <c r="H204" s="262"/>
      <c r="I204" s="226"/>
      <c r="J204" s="227">
        <f>ROUND(I204*H204,2)</f>
        <v>0</v>
      </c>
      <c r="K204" s="228"/>
      <c r="L204" s="45"/>
      <c r="M204" s="229" t="s">
        <v>1</v>
      </c>
      <c r="N204" s="230" t="s">
        <v>38</v>
      </c>
      <c r="O204" s="92"/>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225</v>
      </c>
      <c r="AT204" s="233" t="s">
        <v>153</v>
      </c>
      <c r="AU204" s="233" t="s">
        <v>83</v>
      </c>
      <c r="AY204" s="18" t="s">
        <v>152</v>
      </c>
      <c r="BE204" s="234">
        <f>IF(N204="základní",J204,0)</f>
        <v>0</v>
      </c>
      <c r="BF204" s="234">
        <f>IF(N204="snížená",J204,0)</f>
        <v>0</v>
      </c>
      <c r="BG204" s="234">
        <f>IF(N204="zákl. přenesená",J204,0)</f>
        <v>0</v>
      </c>
      <c r="BH204" s="234">
        <f>IF(N204="sníž. přenesená",J204,0)</f>
        <v>0</v>
      </c>
      <c r="BI204" s="234">
        <f>IF(N204="nulová",J204,0)</f>
        <v>0</v>
      </c>
      <c r="BJ204" s="18" t="s">
        <v>81</v>
      </c>
      <c r="BK204" s="234">
        <f>ROUND(I204*H204,2)</f>
        <v>0</v>
      </c>
      <c r="BL204" s="18" t="s">
        <v>225</v>
      </c>
      <c r="BM204" s="233" t="s">
        <v>506</v>
      </c>
    </row>
    <row r="205" s="11" customFormat="1" ht="22.8" customHeight="1">
      <c r="A205" s="11"/>
      <c r="B205" s="207"/>
      <c r="C205" s="208"/>
      <c r="D205" s="209" t="s">
        <v>72</v>
      </c>
      <c r="E205" s="260" t="s">
        <v>507</v>
      </c>
      <c r="F205" s="260" t="s">
        <v>508</v>
      </c>
      <c r="G205" s="208"/>
      <c r="H205" s="208"/>
      <c r="I205" s="211"/>
      <c r="J205" s="261">
        <f>BK205</f>
        <v>0</v>
      </c>
      <c r="K205" s="208"/>
      <c r="L205" s="213"/>
      <c r="M205" s="214"/>
      <c r="N205" s="215"/>
      <c r="O205" s="215"/>
      <c r="P205" s="216">
        <f>SUM(P206:P220)</f>
        <v>0</v>
      </c>
      <c r="Q205" s="215"/>
      <c r="R205" s="216">
        <f>SUM(R206:R220)</f>
        <v>0</v>
      </c>
      <c r="S205" s="215"/>
      <c r="T205" s="217">
        <f>SUM(T206:T220)</f>
        <v>0</v>
      </c>
      <c r="U205" s="11"/>
      <c r="V205" s="11"/>
      <c r="W205" s="11"/>
      <c r="X205" s="11"/>
      <c r="Y205" s="11"/>
      <c r="Z205" s="11"/>
      <c r="AA205" s="11"/>
      <c r="AB205" s="11"/>
      <c r="AC205" s="11"/>
      <c r="AD205" s="11"/>
      <c r="AE205" s="11"/>
      <c r="AR205" s="218" t="s">
        <v>83</v>
      </c>
      <c r="AT205" s="219" t="s">
        <v>72</v>
      </c>
      <c r="AU205" s="219" t="s">
        <v>81</v>
      </c>
      <c r="AY205" s="218" t="s">
        <v>152</v>
      </c>
      <c r="BK205" s="220">
        <f>SUM(BK206:BK220)</f>
        <v>0</v>
      </c>
    </row>
    <row r="206" s="2" customFormat="1" ht="33" customHeight="1">
      <c r="A206" s="39"/>
      <c r="B206" s="40"/>
      <c r="C206" s="221" t="s">
        <v>509</v>
      </c>
      <c r="D206" s="221" t="s">
        <v>153</v>
      </c>
      <c r="E206" s="222" t="s">
        <v>510</v>
      </c>
      <c r="F206" s="223" t="s">
        <v>511</v>
      </c>
      <c r="G206" s="224" t="s">
        <v>293</v>
      </c>
      <c r="H206" s="225">
        <v>1</v>
      </c>
      <c r="I206" s="226"/>
      <c r="J206" s="227">
        <f>ROUND(I206*H206,2)</f>
        <v>0</v>
      </c>
      <c r="K206" s="228"/>
      <c r="L206" s="45"/>
      <c r="M206" s="229" t="s">
        <v>1</v>
      </c>
      <c r="N206" s="230" t="s">
        <v>38</v>
      </c>
      <c r="O206" s="92"/>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225</v>
      </c>
      <c r="AT206" s="233" t="s">
        <v>153</v>
      </c>
      <c r="AU206" s="233" t="s">
        <v>83</v>
      </c>
      <c r="AY206" s="18" t="s">
        <v>152</v>
      </c>
      <c r="BE206" s="234">
        <f>IF(N206="základní",J206,0)</f>
        <v>0</v>
      </c>
      <c r="BF206" s="234">
        <f>IF(N206="snížená",J206,0)</f>
        <v>0</v>
      </c>
      <c r="BG206" s="234">
        <f>IF(N206="zákl. přenesená",J206,0)</f>
        <v>0</v>
      </c>
      <c r="BH206" s="234">
        <f>IF(N206="sníž. přenesená",J206,0)</f>
        <v>0</v>
      </c>
      <c r="BI206" s="234">
        <f>IF(N206="nulová",J206,0)</f>
        <v>0</v>
      </c>
      <c r="BJ206" s="18" t="s">
        <v>81</v>
      </c>
      <c r="BK206" s="234">
        <f>ROUND(I206*H206,2)</f>
        <v>0</v>
      </c>
      <c r="BL206" s="18" t="s">
        <v>225</v>
      </c>
      <c r="BM206" s="233" t="s">
        <v>512</v>
      </c>
    </row>
    <row r="207" s="2" customFormat="1" ht="21.75" customHeight="1">
      <c r="A207" s="39"/>
      <c r="B207" s="40"/>
      <c r="C207" s="221" t="s">
        <v>513</v>
      </c>
      <c r="D207" s="221" t="s">
        <v>153</v>
      </c>
      <c r="E207" s="222" t="s">
        <v>514</v>
      </c>
      <c r="F207" s="223" t="s">
        <v>515</v>
      </c>
      <c r="G207" s="224" t="s">
        <v>293</v>
      </c>
      <c r="H207" s="225">
        <v>1</v>
      </c>
      <c r="I207" s="226"/>
      <c r="J207" s="227">
        <f>ROUND(I207*H207,2)</f>
        <v>0</v>
      </c>
      <c r="K207" s="228"/>
      <c r="L207" s="45"/>
      <c r="M207" s="229" t="s">
        <v>1</v>
      </c>
      <c r="N207" s="230" t="s">
        <v>38</v>
      </c>
      <c r="O207" s="92"/>
      <c r="P207" s="231">
        <f>O207*H207</f>
        <v>0</v>
      </c>
      <c r="Q207" s="231">
        <v>0</v>
      </c>
      <c r="R207" s="231">
        <f>Q207*H207</f>
        <v>0</v>
      </c>
      <c r="S207" s="231">
        <v>0</v>
      </c>
      <c r="T207" s="232">
        <f>S207*H207</f>
        <v>0</v>
      </c>
      <c r="U207" s="39"/>
      <c r="V207" s="39"/>
      <c r="W207" s="39"/>
      <c r="X207" s="39"/>
      <c r="Y207" s="39"/>
      <c r="Z207" s="39"/>
      <c r="AA207" s="39"/>
      <c r="AB207" s="39"/>
      <c r="AC207" s="39"/>
      <c r="AD207" s="39"/>
      <c r="AE207" s="39"/>
      <c r="AR207" s="233" t="s">
        <v>225</v>
      </c>
      <c r="AT207" s="233" t="s">
        <v>153</v>
      </c>
      <c r="AU207" s="233" t="s">
        <v>83</v>
      </c>
      <c r="AY207" s="18" t="s">
        <v>152</v>
      </c>
      <c r="BE207" s="234">
        <f>IF(N207="základní",J207,0)</f>
        <v>0</v>
      </c>
      <c r="BF207" s="234">
        <f>IF(N207="snížená",J207,0)</f>
        <v>0</v>
      </c>
      <c r="BG207" s="234">
        <f>IF(N207="zákl. přenesená",J207,0)</f>
        <v>0</v>
      </c>
      <c r="BH207" s="234">
        <f>IF(N207="sníž. přenesená",J207,0)</f>
        <v>0</v>
      </c>
      <c r="BI207" s="234">
        <f>IF(N207="nulová",J207,0)</f>
        <v>0</v>
      </c>
      <c r="BJ207" s="18" t="s">
        <v>81</v>
      </c>
      <c r="BK207" s="234">
        <f>ROUND(I207*H207,2)</f>
        <v>0</v>
      </c>
      <c r="BL207" s="18" t="s">
        <v>225</v>
      </c>
      <c r="BM207" s="233" t="s">
        <v>516</v>
      </c>
    </row>
    <row r="208" s="2" customFormat="1" ht="16.5" customHeight="1">
      <c r="A208" s="39"/>
      <c r="B208" s="40"/>
      <c r="C208" s="221" t="s">
        <v>517</v>
      </c>
      <c r="D208" s="221" t="s">
        <v>153</v>
      </c>
      <c r="E208" s="222" t="s">
        <v>518</v>
      </c>
      <c r="F208" s="223" t="s">
        <v>519</v>
      </c>
      <c r="G208" s="224" t="s">
        <v>293</v>
      </c>
      <c r="H208" s="225">
        <v>1</v>
      </c>
      <c r="I208" s="226"/>
      <c r="J208" s="227">
        <f>ROUND(I208*H208,2)</f>
        <v>0</v>
      </c>
      <c r="K208" s="228"/>
      <c r="L208" s="45"/>
      <c r="M208" s="229" t="s">
        <v>1</v>
      </c>
      <c r="N208" s="230" t="s">
        <v>38</v>
      </c>
      <c r="O208" s="92"/>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225</v>
      </c>
      <c r="AT208" s="233" t="s">
        <v>153</v>
      </c>
      <c r="AU208" s="233" t="s">
        <v>83</v>
      </c>
      <c r="AY208" s="18" t="s">
        <v>152</v>
      </c>
      <c r="BE208" s="234">
        <f>IF(N208="základní",J208,0)</f>
        <v>0</v>
      </c>
      <c r="BF208" s="234">
        <f>IF(N208="snížená",J208,0)</f>
        <v>0</v>
      </c>
      <c r="BG208" s="234">
        <f>IF(N208="zákl. přenesená",J208,0)</f>
        <v>0</v>
      </c>
      <c r="BH208" s="234">
        <f>IF(N208="sníž. přenesená",J208,0)</f>
        <v>0</v>
      </c>
      <c r="BI208" s="234">
        <f>IF(N208="nulová",J208,0)</f>
        <v>0</v>
      </c>
      <c r="BJ208" s="18" t="s">
        <v>81</v>
      </c>
      <c r="BK208" s="234">
        <f>ROUND(I208*H208,2)</f>
        <v>0</v>
      </c>
      <c r="BL208" s="18" t="s">
        <v>225</v>
      </c>
      <c r="BM208" s="233" t="s">
        <v>520</v>
      </c>
    </row>
    <row r="209" s="2" customFormat="1" ht="16.5" customHeight="1">
      <c r="A209" s="39"/>
      <c r="B209" s="40"/>
      <c r="C209" s="221" t="s">
        <v>521</v>
      </c>
      <c r="D209" s="221" t="s">
        <v>153</v>
      </c>
      <c r="E209" s="222" t="s">
        <v>522</v>
      </c>
      <c r="F209" s="223" t="s">
        <v>523</v>
      </c>
      <c r="G209" s="224" t="s">
        <v>293</v>
      </c>
      <c r="H209" s="225">
        <v>1</v>
      </c>
      <c r="I209" s="226"/>
      <c r="J209" s="227">
        <f>ROUND(I209*H209,2)</f>
        <v>0</v>
      </c>
      <c r="K209" s="228"/>
      <c r="L209" s="45"/>
      <c r="M209" s="229" t="s">
        <v>1</v>
      </c>
      <c r="N209" s="230" t="s">
        <v>38</v>
      </c>
      <c r="O209" s="92"/>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225</v>
      </c>
      <c r="AT209" s="233" t="s">
        <v>153</v>
      </c>
      <c r="AU209" s="233" t="s">
        <v>83</v>
      </c>
      <c r="AY209" s="18" t="s">
        <v>152</v>
      </c>
      <c r="BE209" s="234">
        <f>IF(N209="základní",J209,0)</f>
        <v>0</v>
      </c>
      <c r="BF209" s="234">
        <f>IF(N209="snížená",J209,0)</f>
        <v>0</v>
      </c>
      <c r="BG209" s="234">
        <f>IF(N209="zákl. přenesená",J209,0)</f>
        <v>0</v>
      </c>
      <c r="BH209" s="234">
        <f>IF(N209="sníž. přenesená",J209,0)</f>
        <v>0</v>
      </c>
      <c r="BI209" s="234">
        <f>IF(N209="nulová",J209,0)</f>
        <v>0</v>
      </c>
      <c r="BJ209" s="18" t="s">
        <v>81</v>
      </c>
      <c r="BK209" s="234">
        <f>ROUND(I209*H209,2)</f>
        <v>0</v>
      </c>
      <c r="BL209" s="18" t="s">
        <v>225</v>
      </c>
      <c r="BM209" s="233" t="s">
        <v>524</v>
      </c>
    </row>
    <row r="210" s="2" customFormat="1" ht="21.75" customHeight="1">
      <c r="A210" s="39"/>
      <c r="B210" s="40"/>
      <c r="C210" s="221" t="s">
        <v>157</v>
      </c>
      <c r="D210" s="221" t="s">
        <v>153</v>
      </c>
      <c r="E210" s="222" t="s">
        <v>525</v>
      </c>
      <c r="F210" s="223" t="s">
        <v>526</v>
      </c>
      <c r="G210" s="224" t="s">
        <v>293</v>
      </c>
      <c r="H210" s="225">
        <v>1</v>
      </c>
      <c r="I210" s="226"/>
      <c r="J210" s="227">
        <f>ROUND(I210*H210,2)</f>
        <v>0</v>
      </c>
      <c r="K210" s="228"/>
      <c r="L210" s="45"/>
      <c r="M210" s="229" t="s">
        <v>1</v>
      </c>
      <c r="N210" s="230" t="s">
        <v>38</v>
      </c>
      <c r="O210" s="92"/>
      <c r="P210" s="231">
        <f>O210*H210</f>
        <v>0</v>
      </c>
      <c r="Q210" s="231">
        <v>0</v>
      </c>
      <c r="R210" s="231">
        <f>Q210*H210</f>
        <v>0</v>
      </c>
      <c r="S210" s="231">
        <v>0</v>
      </c>
      <c r="T210" s="232">
        <f>S210*H210</f>
        <v>0</v>
      </c>
      <c r="U210" s="39"/>
      <c r="V210" s="39"/>
      <c r="W210" s="39"/>
      <c r="X210" s="39"/>
      <c r="Y210" s="39"/>
      <c r="Z210" s="39"/>
      <c r="AA210" s="39"/>
      <c r="AB210" s="39"/>
      <c r="AC210" s="39"/>
      <c r="AD210" s="39"/>
      <c r="AE210" s="39"/>
      <c r="AR210" s="233" t="s">
        <v>225</v>
      </c>
      <c r="AT210" s="233" t="s">
        <v>153</v>
      </c>
      <c r="AU210" s="233" t="s">
        <v>83</v>
      </c>
      <c r="AY210" s="18" t="s">
        <v>152</v>
      </c>
      <c r="BE210" s="234">
        <f>IF(N210="základní",J210,0)</f>
        <v>0</v>
      </c>
      <c r="BF210" s="234">
        <f>IF(N210="snížená",J210,0)</f>
        <v>0</v>
      </c>
      <c r="BG210" s="234">
        <f>IF(N210="zákl. přenesená",J210,0)</f>
        <v>0</v>
      </c>
      <c r="BH210" s="234">
        <f>IF(N210="sníž. přenesená",J210,0)</f>
        <v>0</v>
      </c>
      <c r="BI210" s="234">
        <f>IF(N210="nulová",J210,0)</f>
        <v>0</v>
      </c>
      <c r="BJ210" s="18" t="s">
        <v>81</v>
      </c>
      <c r="BK210" s="234">
        <f>ROUND(I210*H210,2)</f>
        <v>0</v>
      </c>
      <c r="BL210" s="18" t="s">
        <v>225</v>
      </c>
      <c r="BM210" s="233" t="s">
        <v>527</v>
      </c>
    </row>
    <row r="211" s="2" customFormat="1" ht="16.5" customHeight="1">
      <c r="A211" s="39"/>
      <c r="B211" s="40"/>
      <c r="C211" s="221" t="s">
        <v>528</v>
      </c>
      <c r="D211" s="221" t="s">
        <v>153</v>
      </c>
      <c r="E211" s="222" t="s">
        <v>529</v>
      </c>
      <c r="F211" s="223" t="s">
        <v>530</v>
      </c>
      <c r="G211" s="224" t="s">
        <v>293</v>
      </c>
      <c r="H211" s="225">
        <v>1</v>
      </c>
      <c r="I211" s="226"/>
      <c r="J211" s="227">
        <f>ROUND(I211*H211,2)</f>
        <v>0</v>
      </c>
      <c r="K211" s="228"/>
      <c r="L211" s="45"/>
      <c r="M211" s="229" t="s">
        <v>1</v>
      </c>
      <c r="N211" s="230" t="s">
        <v>38</v>
      </c>
      <c r="O211" s="92"/>
      <c r="P211" s="231">
        <f>O211*H211</f>
        <v>0</v>
      </c>
      <c r="Q211" s="231">
        <v>0</v>
      </c>
      <c r="R211" s="231">
        <f>Q211*H211</f>
        <v>0</v>
      </c>
      <c r="S211" s="231">
        <v>0</v>
      </c>
      <c r="T211" s="232">
        <f>S211*H211</f>
        <v>0</v>
      </c>
      <c r="U211" s="39"/>
      <c r="V211" s="39"/>
      <c r="W211" s="39"/>
      <c r="X211" s="39"/>
      <c r="Y211" s="39"/>
      <c r="Z211" s="39"/>
      <c r="AA211" s="39"/>
      <c r="AB211" s="39"/>
      <c r="AC211" s="39"/>
      <c r="AD211" s="39"/>
      <c r="AE211" s="39"/>
      <c r="AR211" s="233" t="s">
        <v>225</v>
      </c>
      <c r="AT211" s="233" t="s">
        <v>153</v>
      </c>
      <c r="AU211" s="233" t="s">
        <v>83</v>
      </c>
      <c r="AY211" s="18" t="s">
        <v>152</v>
      </c>
      <c r="BE211" s="234">
        <f>IF(N211="základní",J211,0)</f>
        <v>0</v>
      </c>
      <c r="BF211" s="234">
        <f>IF(N211="snížená",J211,0)</f>
        <v>0</v>
      </c>
      <c r="BG211" s="234">
        <f>IF(N211="zákl. přenesená",J211,0)</f>
        <v>0</v>
      </c>
      <c r="BH211" s="234">
        <f>IF(N211="sníž. přenesená",J211,0)</f>
        <v>0</v>
      </c>
      <c r="BI211" s="234">
        <f>IF(N211="nulová",J211,0)</f>
        <v>0</v>
      </c>
      <c r="BJ211" s="18" t="s">
        <v>81</v>
      </c>
      <c r="BK211" s="234">
        <f>ROUND(I211*H211,2)</f>
        <v>0</v>
      </c>
      <c r="BL211" s="18" t="s">
        <v>225</v>
      </c>
      <c r="BM211" s="233" t="s">
        <v>531</v>
      </c>
    </row>
    <row r="212" s="2" customFormat="1" ht="16.5" customHeight="1">
      <c r="A212" s="39"/>
      <c r="B212" s="40"/>
      <c r="C212" s="221" t="s">
        <v>532</v>
      </c>
      <c r="D212" s="221" t="s">
        <v>153</v>
      </c>
      <c r="E212" s="222" t="s">
        <v>533</v>
      </c>
      <c r="F212" s="223" t="s">
        <v>534</v>
      </c>
      <c r="G212" s="224" t="s">
        <v>293</v>
      </c>
      <c r="H212" s="225">
        <v>4</v>
      </c>
      <c r="I212" s="226"/>
      <c r="J212" s="227">
        <f>ROUND(I212*H212,2)</f>
        <v>0</v>
      </c>
      <c r="K212" s="228"/>
      <c r="L212" s="45"/>
      <c r="M212" s="229" t="s">
        <v>1</v>
      </c>
      <c r="N212" s="230" t="s">
        <v>38</v>
      </c>
      <c r="O212" s="92"/>
      <c r="P212" s="231">
        <f>O212*H212</f>
        <v>0</v>
      </c>
      <c r="Q212" s="231">
        <v>0</v>
      </c>
      <c r="R212" s="231">
        <f>Q212*H212</f>
        <v>0</v>
      </c>
      <c r="S212" s="231">
        <v>0</v>
      </c>
      <c r="T212" s="232">
        <f>S212*H212</f>
        <v>0</v>
      </c>
      <c r="U212" s="39"/>
      <c r="V212" s="39"/>
      <c r="W212" s="39"/>
      <c r="X212" s="39"/>
      <c r="Y212" s="39"/>
      <c r="Z212" s="39"/>
      <c r="AA212" s="39"/>
      <c r="AB212" s="39"/>
      <c r="AC212" s="39"/>
      <c r="AD212" s="39"/>
      <c r="AE212" s="39"/>
      <c r="AR212" s="233" t="s">
        <v>225</v>
      </c>
      <c r="AT212" s="233" t="s">
        <v>153</v>
      </c>
      <c r="AU212" s="233" t="s">
        <v>83</v>
      </c>
      <c r="AY212" s="18" t="s">
        <v>152</v>
      </c>
      <c r="BE212" s="234">
        <f>IF(N212="základní",J212,0)</f>
        <v>0</v>
      </c>
      <c r="BF212" s="234">
        <f>IF(N212="snížená",J212,0)</f>
        <v>0</v>
      </c>
      <c r="BG212" s="234">
        <f>IF(N212="zákl. přenesená",J212,0)</f>
        <v>0</v>
      </c>
      <c r="BH212" s="234">
        <f>IF(N212="sníž. přenesená",J212,0)</f>
        <v>0</v>
      </c>
      <c r="BI212" s="234">
        <f>IF(N212="nulová",J212,0)</f>
        <v>0</v>
      </c>
      <c r="BJ212" s="18" t="s">
        <v>81</v>
      </c>
      <c r="BK212" s="234">
        <f>ROUND(I212*H212,2)</f>
        <v>0</v>
      </c>
      <c r="BL212" s="18" t="s">
        <v>225</v>
      </c>
      <c r="BM212" s="233" t="s">
        <v>535</v>
      </c>
    </row>
    <row r="213" s="2" customFormat="1" ht="21.75" customHeight="1">
      <c r="A213" s="39"/>
      <c r="B213" s="40"/>
      <c r="C213" s="221" t="s">
        <v>536</v>
      </c>
      <c r="D213" s="221" t="s">
        <v>153</v>
      </c>
      <c r="E213" s="222" t="s">
        <v>537</v>
      </c>
      <c r="F213" s="223" t="s">
        <v>538</v>
      </c>
      <c r="G213" s="224" t="s">
        <v>293</v>
      </c>
      <c r="H213" s="225">
        <v>1</v>
      </c>
      <c r="I213" s="226"/>
      <c r="J213" s="227">
        <f>ROUND(I213*H213,2)</f>
        <v>0</v>
      </c>
      <c r="K213" s="228"/>
      <c r="L213" s="45"/>
      <c r="M213" s="229" t="s">
        <v>1</v>
      </c>
      <c r="N213" s="230" t="s">
        <v>38</v>
      </c>
      <c r="O213" s="92"/>
      <c r="P213" s="231">
        <f>O213*H213</f>
        <v>0</v>
      </c>
      <c r="Q213" s="231">
        <v>0</v>
      </c>
      <c r="R213" s="231">
        <f>Q213*H213</f>
        <v>0</v>
      </c>
      <c r="S213" s="231">
        <v>0</v>
      </c>
      <c r="T213" s="232">
        <f>S213*H213</f>
        <v>0</v>
      </c>
      <c r="U213" s="39"/>
      <c r="V213" s="39"/>
      <c r="W213" s="39"/>
      <c r="X213" s="39"/>
      <c r="Y213" s="39"/>
      <c r="Z213" s="39"/>
      <c r="AA213" s="39"/>
      <c r="AB213" s="39"/>
      <c r="AC213" s="39"/>
      <c r="AD213" s="39"/>
      <c r="AE213" s="39"/>
      <c r="AR213" s="233" t="s">
        <v>225</v>
      </c>
      <c r="AT213" s="233" t="s">
        <v>153</v>
      </c>
      <c r="AU213" s="233" t="s">
        <v>83</v>
      </c>
      <c r="AY213" s="18" t="s">
        <v>152</v>
      </c>
      <c r="BE213" s="234">
        <f>IF(N213="základní",J213,0)</f>
        <v>0</v>
      </c>
      <c r="BF213" s="234">
        <f>IF(N213="snížená",J213,0)</f>
        <v>0</v>
      </c>
      <c r="BG213" s="234">
        <f>IF(N213="zákl. přenesená",J213,0)</f>
        <v>0</v>
      </c>
      <c r="BH213" s="234">
        <f>IF(N213="sníž. přenesená",J213,0)</f>
        <v>0</v>
      </c>
      <c r="BI213" s="234">
        <f>IF(N213="nulová",J213,0)</f>
        <v>0</v>
      </c>
      <c r="BJ213" s="18" t="s">
        <v>81</v>
      </c>
      <c r="BK213" s="234">
        <f>ROUND(I213*H213,2)</f>
        <v>0</v>
      </c>
      <c r="BL213" s="18" t="s">
        <v>225</v>
      </c>
      <c r="BM213" s="233" t="s">
        <v>539</v>
      </c>
    </row>
    <row r="214" s="2" customFormat="1" ht="21.75" customHeight="1">
      <c r="A214" s="39"/>
      <c r="B214" s="40"/>
      <c r="C214" s="221" t="s">
        <v>540</v>
      </c>
      <c r="D214" s="221" t="s">
        <v>153</v>
      </c>
      <c r="E214" s="222" t="s">
        <v>541</v>
      </c>
      <c r="F214" s="223" t="s">
        <v>303</v>
      </c>
      <c r="G214" s="224" t="s">
        <v>212</v>
      </c>
      <c r="H214" s="225">
        <v>20</v>
      </c>
      <c r="I214" s="226"/>
      <c r="J214" s="227">
        <f>ROUND(I214*H214,2)</f>
        <v>0</v>
      </c>
      <c r="K214" s="228"/>
      <c r="L214" s="45"/>
      <c r="M214" s="229" t="s">
        <v>1</v>
      </c>
      <c r="N214" s="230" t="s">
        <v>38</v>
      </c>
      <c r="O214" s="92"/>
      <c r="P214" s="231">
        <f>O214*H214</f>
        <v>0</v>
      </c>
      <c r="Q214" s="231">
        <v>0</v>
      </c>
      <c r="R214" s="231">
        <f>Q214*H214</f>
        <v>0</v>
      </c>
      <c r="S214" s="231">
        <v>0</v>
      </c>
      <c r="T214" s="232">
        <f>S214*H214</f>
        <v>0</v>
      </c>
      <c r="U214" s="39"/>
      <c r="V214" s="39"/>
      <c r="W214" s="39"/>
      <c r="X214" s="39"/>
      <c r="Y214" s="39"/>
      <c r="Z214" s="39"/>
      <c r="AA214" s="39"/>
      <c r="AB214" s="39"/>
      <c r="AC214" s="39"/>
      <c r="AD214" s="39"/>
      <c r="AE214" s="39"/>
      <c r="AR214" s="233" t="s">
        <v>225</v>
      </c>
      <c r="AT214" s="233" t="s">
        <v>153</v>
      </c>
      <c r="AU214" s="233" t="s">
        <v>83</v>
      </c>
      <c r="AY214" s="18" t="s">
        <v>152</v>
      </c>
      <c r="BE214" s="234">
        <f>IF(N214="základní",J214,0)</f>
        <v>0</v>
      </c>
      <c r="BF214" s="234">
        <f>IF(N214="snížená",J214,0)</f>
        <v>0</v>
      </c>
      <c r="BG214" s="234">
        <f>IF(N214="zákl. přenesená",J214,0)</f>
        <v>0</v>
      </c>
      <c r="BH214" s="234">
        <f>IF(N214="sníž. přenesená",J214,0)</f>
        <v>0</v>
      </c>
      <c r="BI214" s="234">
        <f>IF(N214="nulová",J214,0)</f>
        <v>0</v>
      </c>
      <c r="BJ214" s="18" t="s">
        <v>81</v>
      </c>
      <c r="BK214" s="234">
        <f>ROUND(I214*H214,2)</f>
        <v>0</v>
      </c>
      <c r="BL214" s="18" t="s">
        <v>225</v>
      </c>
      <c r="BM214" s="233" t="s">
        <v>542</v>
      </c>
    </row>
    <row r="215" s="2" customFormat="1" ht="21.75" customHeight="1">
      <c r="A215" s="39"/>
      <c r="B215" s="40"/>
      <c r="C215" s="240" t="s">
        <v>543</v>
      </c>
      <c r="D215" s="240" t="s">
        <v>200</v>
      </c>
      <c r="E215" s="241" t="s">
        <v>544</v>
      </c>
      <c r="F215" s="242" t="s">
        <v>303</v>
      </c>
      <c r="G215" s="243" t="s">
        <v>212</v>
      </c>
      <c r="H215" s="244">
        <v>20</v>
      </c>
      <c r="I215" s="245"/>
      <c r="J215" s="246">
        <f>ROUND(I215*H215,2)</f>
        <v>0</v>
      </c>
      <c r="K215" s="247"/>
      <c r="L215" s="248"/>
      <c r="M215" s="249" t="s">
        <v>1</v>
      </c>
      <c r="N215" s="250" t="s">
        <v>38</v>
      </c>
      <c r="O215" s="92"/>
      <c r="P215" s="231">
        <f>O215*H215</f>
        <v>0</v>
      </c>
      <c r="Q215" s="231">
        <v>0</v>
      </c>
      <c r="R215" s="231">
        <f>Q215*H215</f>
        <v>0</v>
      </c>
      <c r="S215" s="231">
        <v>0</v>
      </c>
      <c r="T215" s="232">
        <f>S215*H215</f>
        <v>0</v>
      </c>
      <c r="U215" s="39"/>
      <c r="V215" s="39"/>
      <c r="W215" s="39"/>
      <c r="X215" s="39"/>
      <c r="Y215" s="39"/>
      <c r="Z215" s="39"/>
      <c r="AA215" s="39"/>
      <c r="AB215" s="39"/>
      <c r="AC215" s="39"/>
      <c r="AD215" s="39"/>
      <c r="AE215" s="39"/>
      <c r="AR215" s="233" t="s">
        <v>306</v>
      </c>
      <c r="AT215" s="233" t="s">
        <v>200</v>
      </c>
      <c r="AU215" s="233" t="s">
        <v>83</v>
      </c>
      <c r="AY215" s="18" t="s">
        <v>152</v>
      </c>
      <c r="BE215" s="234">
        <f>IF(N215="základní",J215,0)</f>
        <v>0</v>
      </c>
      <c r="BF215" s="234">
        <f>IF(N215="snížená",J215,0)</f>
        <v>0</v>
      </c>
      <c r="BG215" s="234">
        <f>IF(N215="zákl. přenesená",J215,0)</f>
        <v>0</v>
      </c>
      <c r="BH215" s="234">
        <f>IF(N215="sníž. přenesená",J215,0)</f>
        <v>0</v>
      </c>
      <c r="BI215" s="234">
        <f>IF(N215="nulová",J215,0)</f>
        <v>0</v>
      </c>
      <c r="BJ215" s="18" t="s">
        <v>81</v>
      </c>
      <c r="BK215" s="234">
        <f>ROUND(I215*H215,2)</f>
        <v>0</v>
      </c>
      <c r="BL215" s="18" t="s">
        <v>225</v>
      </c>
      <c r="BM215" s="233" t="s">
        <v>545</v>
      </c>
    </row>
    <row r="216" s="2" customFormat="1" ht="16.5" customHeight="1">
      <c r="A216" s="39"/>
      <c r="B216" s="40"/>
      <c r="C216" s="221" t="s">
        <v>546</v>
      </c>
      <c r="D216" s="221" t="s">
        <v>153</v>
      </c>
      <c r="E216" s="222" t="s">
        <v>547</v>
      </c>
      <c r="F216" s="223" t="s">
        <v>410</v>
      </c>
      <c r="G216" s="224" t="s">
        <v>212</v>
      </c>
      <c r="H216" s="225">
        <v>5</v>
      </c>
      <c r="I216" s="226"/>
      <c r="J216" s="227">
        <f>ROUND(I216*H216,2)</f>
        <v>0</v>
      </c>
      <c r="K216" s="228"/>
      <c r="L216" s="45"/>
      <c r="M216" s="229" t="s">
        <v>1</v>
      </c>
      <c r="N216" s="230" t="s">
        <v>38</v>
      </c>
      <c r="O216" s="92"/>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225</v>
      </c>
      <c r="AT216" s="233" t="s">
        <v>153</v>
      </c>
      <c r="AU216" s="233" t="s">
        <v>83</v>
      </c>
      <c r="AY216" s="18" t="s">
        <v>152</v>
      </c>
      <c r="BE216" s="234">
        <f>IF(N216="základní",J216,0)</f>
        <v>0</v>
      </c>
      <c r="BF216" s="234">
        <f>IF(N216="snížená",J216,0)</f>
        <v>0</v>
      </c>
      <c r="BG216" s="234">
        <f>IF(N216="zákl. přenesená",J216,0)</f>
        <v>0</v>
      </c>
      <c r="BH216" s="234">
        <f>IF(N216="sníž. přenesená",J216,0)</f>
        <v>0</v>
      </c>
      <c r="BI216" s="234">
        <f>IF(N216="nulová",J216,0)</f>
        <v>0</v>
      </c>
      <c r="BJ216" s="18" t="s">
        <v>81</v>
      </c>
      <c r="BK216" s="234">
        <f>ROUND(I216*H216,2)</f>
        <v>0</v>
      </c>
      <c r="BL216" s="18" t="s">
        <v>225</v>
      </c>
      <c r="BM216" s="233" t="s">
        <v>548</v>
      </c>
    </row>
    <row r="217" s="2" customFormat="1" ht="16.5" customHeight="1">
      <c r="A217" s="39"/>
      <c r="B217" s="40"/>
      <c r="C217" s="240" t="s">
        <v>549</v>
      </c>
      <c r="D217" s="240" t="s">
        <v>200</v>
      </c>
      <c r="E217" s="241" t="s">
        <v>550</v>
      </c>
      <c r="F217" s="242" t="s">
        <v>410</v>
      </c>
      <c r="G217" s="243" t="s">
        <v>212</v>
      </c>
      <c r="H217" s="244">
        <v>5</v>
      </c>
      <c r="I217" s="245"/>
      <c r="J217" s="246">
        <f>ROUND(I217*H217,2)</f>
        <v>0</v>
      </c>
      <c r="K217" s="247"/>
      <c r="L217" s="248"/>
      <c r="M217" s="249" t="s">
        <v>1</v>
      </c>
      <c r="N217" s="250" t="s">
        <v>38</v>
      </c>
      <c r="O217" s="92"/>
      <c r="P217" s="231">
        <f>O217*H217</f>
        <v>0</v>
      </c>
      <c r="Q217" s="231">
        <v>0</v>
      </c>
      <c r="R217" s="231">
        <f>Q217*H217</f>
        <v>0</v>
      </c>
      <c r="S217" s="231">
        <v>0</v>
      </c>
      <c r="T217" s="232">
        <f>S217*H217</f>
        <v>0</v>
      </c>
      <c r="U217" s="39"/>
      <c r="V217" s="39"/>
      <c r="W217" s="39"/>
      <c r="X217" s="39"/>
      <c r="Y217" s="39"/>
      <c r="Z217" s="39"/>
      <c r="AA217" s="39"/>
      <c r="AB217" s="39"/>
      <c r="AC217" s="39"/>
      <c r="AD217" s="39"/>
      <c r="AE217" s="39"/>
      <c r="AR217" s="233" t="s">
        <v>306</v>
      </c>
      <c r="AT217" s="233" t="s">
        <v>200</v>
      </c>
      <c r="AU217" s="233" t="s">
        <v>83</v>
      </c>
      <c r="AY217" s="18" t="s">
        <v>152</v>
      </c>
      <c r="BE217" s="234">
        <f>IF(N217="základní",J217,0)</f>
        <v>0</v>
      </c>
      <c r="BF217" s="234">
        <f>IF(N217="snížená",J217,0)</f>
        <v>0</v>
      </c>
      <c r="BG217" s="234">
        <f>IF(N217="zákl. přenesená",J217,0)</f>
        <v>0</v>
      </c>
      <c r="BH217" s="234">
        <f>IF(N217="sníž. přenesená",J217,0)</f>
        <v>0</v>
      </c>
      <c r="BI217" s="234">
        <f>IF(N217="nulová",J217,0)</f>
        <v>0</v>
      </c>
      <c r="BJ217" s="18" t="s">
        <v>81</v>
      </c>
      <c r="BK217" s="234">
        <f>ROUND(I217*H217,2)</f>
        <v>0</v>
      </c>
      <c r="BL217" s="18" t="s">
        <v>225</v>
      </c>
      <c r="BM217" s="233" t="s">
        <v>551</v>
      </c>
    </row>
    <row r="218" s="2" customFormat="1" ht="16.5" customHeight="1">
      <c r="A218" s="39"/>
      <c r="B218" s="40"/>
      <c r="C218" s="221" t="s">
        <v>552</v>
      </c>
      <c r="D218" s="221" t="s">
        <v>153</v>
      </c>
      <c r="E218" s="222" t="s">
        <v>553</v>
      </c>
      <c r="F218" s="223" t="s">
        <v>554</v>
      </c>
      <c r="G218" s="224" t="s">
        <v>212</v>
      </c>
      <c r="H218" s="225">
        <v>10</v>
      </c>
      <c r="I218" s="226"/>
      <c r="J218" s="227">
        <f>ROUND(I218*H218,2)</f>
        <v>0</v>
      </c>
      <c r="K218" s="228"/>
      <c r="L218" s="45"/>
      <c r="M218" s="229" t="s">
        <v>1</v>
      </c>
      <c r="N218" s="230" t="s">
        <v>38</v>
      </c>
      <c r="O218" s="92"/>
      <c r="P218" s="231">
        <f>O218*H218</f>
        <v>0</v>
      </c>
      <c r="Q218" s="231">
        <v>0</v>
      </c>
      <c r="R218" s="231">
        <f>Q218*H218</f>
        <v>0</v>
      </c>
      <c r="S218" s="231">
        <v>0</v>
      </c>
      <c r="T218" s="232">
        <f>S218*H218</f>
        <v>0</v>
      </c>
      <c r="U218" s="39"/>
      <c r="V218" s="39"/>
      <c r="W218" s="39"/>
      <c r="X218" s="39"/>
      <c r="Y218" s="39"/>
      <c r="Z218" s="39"/>
      <c r="AA218" s="39"/>
      <c r="AB218" s="39"/>
      <c r="AC218" s="39"/>
      <c r="AD218" s="39"/>
      <c r="AE218" s="39"/>
      <c r="AR218" s="233" t="s">
        <v>225</v>
      </c>
      <c r="AT218" s="233" t="s">
        <v>153</v>
      </c>
      <c r="AU218" s="233" t="s">
        <v>83</v>
      </c>
      <c r="AY218" s="18" t="s">
        <v>152</v>
      </c>
      <c r="BE218" s="234">
        <f>IF(N218="základní",J218,0)</f>
        <v>0</v>
      </c>
      <c r="BF218" s="234">
        <f>IF(N218="snížená",J218,0)</f>
        <v>0</v>
      </c>
      <c r="BG218" s="234">
        <f>IF(N218="zákl. přenesená",J218,0)</f>
        <v>0</v>
      </c>
      <c r="BH218" s="234">
        <f>IF(N218="sníž. přenesená",J218,0)</f>
        <v>0</v>
      </c>
      <c r="BI218" s="234">
        <f>IF(N218="nulová",J218,0)</f>
        <v>0</v>
      </c>
      <c r="BJ218" s="18" t="s">
        <v>81</v>
      </c>
      <c r="BK218" s="234">
        <f>ROUND(I218*H218,2)</f>
        <v>0</v>
      </c>
      <c r="BL218" s="18" t="s">
        <v>225</v>
      </c>
      <c r="BM218" s="233" t="s">
        <v>555</v>
      </c>
    </row>
    <row r="219" s="2" customFormat="1" ht="16.5" customHeight="1">
      <c r="A219" s="39"/>
      <c r="B219" s="40"/>
      <c r="C219" s="221" t="s">
        <v>556</v>
      </c>
      <c r="D219" s="221" t="s">
        <v>153</v>
      </c>
      <c r="E219" s="222" t="s">
        <v>557</v>
      </c>
      <c r="F219" s="223" t="s">
        <v>558</v>
      </c>
      <c r="G219" s="224" t="s">
        <v>228</v>
      </c>
      <c r="H219" s="225">
        <v>1</v>
      </c>
      <c r="I219" s="226"/>
      <c r="J219" s="227">
        <f>ROUND(I219*H219,2)</f>
        <v>0</v>
      </c>
      <c r="K219" s="228"/>
      <c r="L219" s="45"/>
      <c r="M219" s="229" t="s">
        <v>1</v>
      </c>
      <c r="N219" s="230" t="s">
        <v>38</v>
      </c>
      <c r="O219" s="92"/>
      <c r="P219" s="231">
        <f>O219*H219</f>
        <v>0</v>
      </c>
      <c r="Q219" s="231">
        <v>0</v>
      </c>
      <c r="R219" s="231">
        <f>Q219*H219</f>
        <v>0</v>
      </c>
      <c r="S219" s="231">
        <v>0</v>
      </c>
      <c r="T219" s="232">
        <f>S219*H219</f>
        <v>0</v>
      </c>
      <c r="U219" s="39"/>
      <c r="V219" s="39"/>
      <c r="W219" s="39"/>
      <c r="X219" s="39"/>
      <c r="Y219" s="39"/>
      <c r="Z219" s="39"/>
      <c r="AA219" s="39"/>
      <c r="AB219" s="39"/>
      <c r="AC219" s="39"/>
      <c r="AD219" s="39"/>
      <c r="AE219" s="39"/>
      <c r="AR219" s="233" t="s">
        <v>225</v>
      </c>
      <c r="AT219" s="233" t="s">
        <v>153</v>
      </c>
      <c r="AU219" s="233" t="s">
        <v>83</v>
      </c>
      <c r="AY219" s="18" t="s">
        <v>152</v>
      </c>
      <c r="BE219" s="234">
        <f>IF(N219="základní",J219,0)</f>
        <v>0</v>
      </c>
      <c r="BF219" s="234">
        <f>IF(N219="snížená",J219,0)</f>
        <v>0</v>
      </c>
      <c r="BG219" s="234">
        <f>IF(N219="zákl. přenesená",J219,0)</f>
        <v>0</v>
      </c>
      <c r="BH219" s="234">
        <f>IF(N219="sníž. přenesená",J219,0)</f>
        <v>0</v>
      </c>
      <c r="BI219" s="234">
        <f>IF(N219="nulová",J219,0)</f>
        <v>0</v>
      </c>
      <c r="BJ219" s="18" t="s">
        <v>81</v>
      </c>
      <c r="BK219" s="234">
        <f>ROUND(I219*H219,2)</f>
        <v>0</v>
      </c>
      <c r="BL219" s="18" t="s">
        <v>225</v>
      </c>
      <c r="BM219" s="233" t="s">
        <v>559</v>
      </c>
    </row>
    <row r="220" s="2" customFormat="1" ht="16.5" customHeight="1">
      <c r="A220" s="39"/>
      <c r="B220" s="40"/>
      <c r="C220" s="221" t="s">
        <v>560</v>
      </c>
      <c r="D220" s="221" t="s">
        <v>153</v>
      </c>
      <c r="E220" s="222" t="s">
        <v>561</v>
      </c>
      <c r="F220" s="223" t="s">
        <v>365</v>
      </c>
      <c r="G220" s="224" t="s">
        <v>366</v>
      </c>
      <c r="H220" s="262"/>
      <c r="I220" s="226"/>
      <c r="J220" s="227">
        <f>ROUND(I220*H220,2)</f>
        <v>0</v>
      </c>
      <c r="K220" s="228"/>
      <c r="L220" s="45"/>
      <c r="M220" s="229" t="s">
        <v>1</v>
      </c>
      <c r="N220" s="230" t="s">
        <v>38</v>
      </c>
      <c r="O220" s="92"/>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225</v>
      </c>
      <c r="AT220" s="233" t="s">
        <v>153</v>
      </c>
      <c r="AU220" s="233" t="s">
        <v>83</v>
      </c>
      <c r="AY220" s="18" t="s">
        <v>152</v>
      </c>
      <c r="BE220" s="234">
        <f>IF(N220="základní",J220,0)</f>
        <v>0</v>
      </c>
      <c r="BF220" s="234">
        <f>IF(N220="snížená",J220,0)</f>
        <v>0</v>
      </c>
      <c r="BG220" s="234">
        <f>IF(N220="zákl. přenesená",J220,0)</f>
        <v>0</v>
      </c>
      <c r="BH220" s="234">
        <f>IF(N220="sníž. přenesená",J220,0)</f>
        <v>0</v>
      </c>
      <c r="BI220" s="234">
        <f>IF(N220="nulová",J220,0)</f>
        <v>0</v>
      </c>
      <c r="BJ220" s="18" t="s">
        <v>81</v>
      </c>
      <c r="BK220" s="234">
        <f>ROUND(I220*H220,2)</f>
        <v>0</v>
      </c>
      <c r="BL220" s="18" t="s">
        <v>225</v>
      </c>
      <c r="BM220" s="233" t="s">
        <v>562</v>
      </c>
    </row>
    <row r="221" s="11" customFormat="1" ht="22.8" customHeight="1">
      <c r="A221" s="11"/>
      <c r="B221" s="207"/>
      <c r="C221" s="208"/>
      <c r="D221" s="209" t="s">
        <v>72</v>
      </c>
      <c r="E221" s="260" t="s">
        <v>563</v>
      </c>
      <c r="F221" s="260" t="s">
        <v>564</v>
      </c>
      <c r="G221" s="208"/>
      <c r="H221" s="208"/>
      <c r="I221" s="211"/>
      <c r="J221" s="261">
        <f>BK221</f>
        <v>0</v>
      </c>
      <c r="K221" s="208"/>
      <c r="L221" s="213"/>
      <c r="M221" s="214"/>
      <c r="N221" s="215"/>
      <c r="O221" s="215"/>
      <c r="P221" s="216">
        <f>SUM(P222:P238)</f>
        <v>0</v>
      </c>
      <c r="Q221" s="215"/>
      <c r="R221" s="216">
        <f>SUM(R222:R238)</f>
        <v>0</v>
      </c>
      <c r="S221" s="215"/>
      <c r="T221" s="217">
        <f>SUM(T222:T238)</f>
        <v>0</v>
      </c>
      <c r="U221" s="11"/>
      <c r="V221" s="11"/>
      <c r="W221" s="11"/>
      <c r="X221" s="11"/>
      <c r="Y221" s="11"/>
      <c r="Z221" s="11"/>
      <c r="AA221" s="11"/>
      <c r="AB221" s="11"/>
      <c r="AC221" s="11"/>
      <c r="AD221" s="11"/>
      <c r="AE221" s="11"/>
      <c r="AR221" s="218" t="s">
        <v>83</v>
      </c>
      <c r="AT221" s="219" t="s">
        <v>72</v>
      </c>
      <c r="AU221" s="219" t="s">
        <v>81</v>
      </c>
      <c r="AY221" s="218" t="s">
        <v>152</v>
      </c>
      <c r="BK221" s="220">
        <f>SUM(BK222:BK238)</f>
        <v>0</v>
      </c>
    </row>
    <row r="222" s="2" customFormat="1" ht="33" customHeight="1">
      <c r="A222" s="39"/>
      <c r="B222" s="40"/>
      <c r="C222" s="221" t="s">
        <v>565</v>
      </c>
      <c r="D222" s="221" t="s">
        <v>153</v>
      </c>
      <c r="E222" s="222" t="s">
        <v>566</v>
      </c>
      <c r="F222" s="223" t="s">
        <v>567</v>
      </c>
      <c r="G222" s="224" t="s">
        <v>293</v>
      </c>
      <c r="H222" s="225">
        <v>1</v>
      </c>
      <c r="I222" s="226"/>
      <c r="J222" s="227">
        <f>ROUND(I222*H222,2)</f>
        <v>0</v>
      </c>
      <c r="K222" s="228"/>
      <c r="L222" s="45"/>
      <c r="M222" s="229" t="s">
        <v>1</v>
      </c>
      <c r="N222" s="230" t="s">
        <v>38</v>
      </c>
      <c r="O222" s="92"/>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225</v>
      </c>
      <c r="AT222" s="233" t="s">
        <v>153</v>
      </c>
      <c r="AU222" s="233" t="s">
        <v>83</v>
      </c>
      <c r="AY222" s="18" t="s">
        <v>152</v>
      </c>
      <c r="BE222" s="234">
        <f>IF(N222="základní",J222,0)</f>
        <v>0</v>
      </c>
      <c r="BF222" s="234">
        <f>IF(N222="snížená",J222,0)</f>
        <v>0</v>
      </c>
      <c r="BG222" s="234">
        <f>IF(N222="zákl. přenesená",J222,0)</f>
        <v>0</v>
      </c>
      <c r="BH222" s="234">
        <f>IF(N222="sníž. přenesená",J222,0)</f>
        <v>0</v>
      </c>
      <c r="BI222" s="234">
        <f>IF(N222="nulová",J222,0)</f>
        <v>0</v>
      </c>
      <c r="BJ222" s="18" t="s">
        <v>81</v>
      </c>
      <c r="BK222" s="234">
        <f>ROUND(I222*H222,2)</f>
        <v>0</v>
      </c>
      <c r="BL222" s="18" t="s">
        <v>225</v>
      </c>
      <c r="BM222" s="233" t="s">
        <v>568</v>
      </c>
    </row>
    <row r="223" s="2" customFormat="1" ht="16.5" customHeight="1">
      <c r="A223" s="39"/>
      <c r="B223" s="40"/>
      <c r="C223" s="221" t="s">
        <v>569</v>
      </c>
      <c r="D223" s="221" t="s">
        <v>153</v>
      </c>
      <c r="E223" s="222" t="s">
        <v>570</v>
      </c>
      <c r="F223" s="223" t="s">
        <v>571</v>
      </c>
      <c r="G223" s="224" t="s">
        <v>212</v>
      </c>
      <c r="H223" s="225">
        <v>60</v>
      </c>
      <c r="I223" s="226"/>
      <c r="J223" s="227">
        <f>ROUND(I223*H223,2)</f>
        <v>0</v>
      </c>
      <c r="K223" s="228"/>
      <c r="L223" s="45"/>
      <c r="M223" s="229" t="s">
        <v>1</v>
      </c>
      <c r="N223" s="230" t="s">
        <v>38</v>
      </c>
      <c r="O223" s="92"/>
      <c r="P223" s="231">
        <f>O223*H223</f>
        <v>0</v>
      </c>
      <c r="Q223" s="231">
        <v>0</v>
      </c>
      <c r="R223" s="231">
        <f>Q223*H223</f>
        <v>0</v>
      </c>
      <c r="S223" s="231">
        <v>0</v>
      </c>
      <c r="T223" s="232">
        <f>S223*H223</f>
        <v>0</v>
      </c>
      <c r="U223" s="39"/>
      <c r="V223" s="39"/>
      <c r="W223" s="39"/>
      <c r="X223" s="39"/>
      <c r="Y223" s="39"/>
      <c r="Z223" s="39"/>
      <c r="AA223" s="39"/>
      <c r="AB223" s="39"/>
      <c r="AC223" s="39"/>
      <c r="AD223" s="39"/>
      <c r="AE223" s="39"/>
      <c r="AR223" s="233" t="s">
        <v>225</v>
      </c>
      <c r="AT223" s="233" t="s">
        <v>153</v>
      </c>
      <c r="AU223" s="233" t="s">
        <v>83</v>
      </c>
      <c r="AY223" s="18" t="s">
        <v>152</v>
      </c>
      <c r="BE223" s="234">
        <f>IF(N223="základní",J223,0)</f>
        <v>0</v>
      </c>
      <c r="BF223" s="234">
        <f>IF(N223="snížená",J223,0)</f>
        <v>0</v>
      </c>
      <c r="BG223" s="234">
        <f>IF(N223="zákl. přenesená",J223,0)</f>
        <v>0</v>
      </c>
      <c r="BH223" s="234">
        <f>IF(N223="sníž. přenesená",J223,0)</f>
        <v>0</v>
      </c>
      <c r="BI223" s="234">
        <f>IF(N223="nulová",J223,0)</f>
        <v>0</v>
      </c>
      <c r="BJ223" s="18" t="s">
        <v>81</v>
      </c>
      <c r="BK223" s="234">
        <f>ROUND(I223*H223,2)</f>
        <v>0</v>
      </c>
      <c r="BL223" s="18" t="s">
        <v>225</v>
      </c>
      <c r="BM223" s="233" t="s">
        <v>572</v>
      </c>
    </row>
    <row r="224" s="2" customFormat="1" ht="16.5" customHeight="1">
      <c r="A224" s="39"/>
      <c r="B224" s="40"/>
      <c r="C224" s="221" t="s">
        <v>573</v>
      </c>
      <c r="D224" s="221" t="s">
        <v>153</v>
      </c>
      <c r="E224" s="222" t="s">
        <v>574</v>
      </c>
      <c r="F224" s="223" t="s">
        <v>575</v>
      </c>
      <c r="G224" s="224" t="s">
        <v>212</v>
      </c>
      <c r="H224" s="225">
        <v>35</v>
      </c>
      <c r="I224" s="226"/>
      <c r="J224" s="227">
        <f>ROUND(I224*H224,2)</f>
        <v>0</v>
      </c>
      <c r="K224" s="228"/>
      <c r="L224" s="45"/>
      <c r="M224" s="229" t="s">
        <v>1</v>
      </c>
      <c r="N224" s="230" t="s">
        <v>38</v>
      </c>
      <c r="O224" s="92"/>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225</v>
      </c>
      <c r="AT224" s="233" t="s">
        <v>153</v>
      </c>
      <c r="AU224" s="233" t="s">
        <v>83</v>
      </c>
      <c r="AY224" s="18" t="s">
        <v>152</v>
      </c>
      <c r="BE224" s="234">
        <f>IF(N224="základní",J224,0)</f>
        <v>0</v>
      </c>
      <c r="BF224" s="234">
        <f>IF(N224="snížená",J224,0)</f>
        <v>0</v>
      </c>
      <c r="BG224" s="234">
        <f>IF(N224="zákl. přenesená",J224,0)</f>
        <v>0</v>
      </c>
      <c r="BH224" s="234">
        <f>IF(N224="sníž. přenesená",J224,0)</f>
        <v>0</v>
      </c>
      <c r="BI224" s="234">
        <f>IF(N224="nulová",J224,0)</f>
        <v>0</v>
      </c>
      <c r="BJ224" s="18" t="s">
        <v>81</v>
      </c>
      <c r="BK224" s="234">
        <f>ROUND(I224*H224,2)</f>
        <v>0</v>
      </c>
      <c r="BL224" s="18" t="s">
        <v>225</v>
      </c>
      <c r="BM224" s="233" t="s">
        <v>576</v>
      </c>
    </row>
    <row r="225" s="2" customFormat="1" ht="16.5" customHeight="1">
      <c r="A225" s="39"/>
      <c r="B225" s="40"/>
      <c r="C225" s="221" t="s">
        <v>577</v>
      </c>
      <c r="D225" s="221" t="s">
        <v>153</v>
      </c>
      <c r="E225" s="222" t="s">
        <v>578</v>
      </c>
      <c r="F225" s="223" t="s">
        <v>579</v>
      </c>
      <c r="G225" s="224" t="s">
        <v>212</v>
      </c>
      <c r="H225" s="225">
        <v>35</v>
      </c>
      <c r="I225" s="226"/>
      <c r="J225" s="227">
        <f>ROUND(I225*H225,2)</f>
        <v>0</v>
      </c>
      <c r="K225" s="228"/>
      <c r="L225" s="45"/>
      <c r="M225" s="229" t="s">
        <v>1</v>
      </c>
      <c r="N225" s="230" t="s">
        <v>38</v>
      </c>
      <c r="O225" s="92"/>
      <c r="P225" s="231">
        <f>O225*H225</f>
        <v>0</v>
      </c>
      <c r="Q225" s="231">
        <v>0</v>
      </c>
      <c r="R225" s="231">
        <f>Q225*H225</f>
        <v>0</v>
      </c>
      <c r="S225" s="231">
        <v>0</v>
      </c>
      <c r="T225" s="232">
        <f>S225*H225</f>
        <v>0</v>
      </c>
      <c r="U225" s="39"/>
      <c r="V225" s="39"/>
      <c r="W225" s="39"/>
      <c r="X225" s="39"/>
      <c r="Y225" s="39"/>
      <c r="Z225" s="39"/>
      <c r="AA225" s="39"/>
      <c r="AB225" s="39"/>
      <c r="AC225" s="39"/>
      <c r="AD225" s="39"/>
      <c r="AE225" s="39"/>
      <c r="AR225" s="233" t="s">
        <v>225</v>
      </c>
      <c r="AT225" s="233" t="s">
        <v>153</v>
      </c>
      <c r="AU225" s="233" t="s">
        <v>83</v>
      </c>
      <c r="AY225" s="18" t="s">
        <v>152</v>
      </c>
      <c r="BE225" s="234">
        <f>IF(N225="základní",J225,0)</f>
        <v>0</v>
      </c>
      <c r="BF225" s="234">
        <f>IF(N225="snížená",J225,0)</f>
        <v>0</v>
      </c>
      <c r="BG225" s="234">
        <f>IF(N225="zákl. přenesená",J225,0)</f>
        <v>0</v>
      </c>
      <c r="BH225" s="234">
        <f>IF(N225="sníž. přenesená",J225,0)</f>
        <v>0</v>
      </c>
      <c r="BI225" s="234">
        <f>IF(N225="nulová",J225,0)</f>
        <v>0</v>
      </c>
      <c r="BJ225" s="18" t="s">
        <v>81</v>
      </c>
      <c r="BK225" s="234">
        <f>ROUND(I225*H225,2)</f>
        <v>0</v>
      </c>
      <c r="BL225" s="18" t="s">
        <v>225</v>
      </c>
      <c r="BM225" s="233" t="s">
        <v>580</v>
      </c>
    </row>
    <row r="226" s="2" customFormat="1" ht="16.5" customHeight="1">
      <c r="A226" s="39"/>
      <c r="B226" s="40"/>
      <c r="C226" s="221" t="s">
        <v>581</v>
      </c>
      <c r="D226" s="221" t="s">
        <v>153</v>
      </c>
      <c r="E226" s="222" t="s">
        <v>582</v>
      </c>
      <c r="F226" s="223" t="s">
        <v>583</v>
      </c>
      <c r="G226" s="224" t="s">
        <v>293</v>
      </c>
      <c r="H226" s="225">
        <v>4</v>
      </c>
      <c r="I226" s="226"/>
      <c r="J226" s="227">
        <f>ROUND(I226*H226,2)</f>
        <v>0</v>
      </c>
      <c r="K226" s="228"/>
      <c r="L226" s="45"/>
      <c r="M226" s="229" t="s">
        <v>1</v>
      </c>
      <c r="N226" s="230" t="s">
        <v>38</v>
      </c>
      <c r="O226" s="92"/>
      <c r="P226" s="231">
        <f>O226*H226</f>
        <v>0</v>
      </c>
      <c r="Q226" s="231">
        <v>0</v>
      </c>
      <c r="R226" s="231">
        <f>Q226*H226</f>
        <v>0</v>
      </c>
      <c r="S226" s="231">
        <v>0</v>
      </c>
      <c r="T226" s="232">
        <f>S226*H226</f>
        <v>0</v>
      </c>
      <c r="U226" s="39"/>
      <c r="V226" s="39"/>
      <c r="W226" s="39"/>
      <c r="X226" s="39"/>
      <c r="Y226" s="39"/>
      <c r="Z226" s="39"/>
      <c r="AA226" s="39"/>
      <c r="AB226" s="39"/>
      <c r="AC226" s="39"/>
      <c r="AD226" s="39"/>
      <c r="AE226" s="39"/>
      <c r="AR226" s="233" t="s">
        <v>225</v>
      </c>
      <c r="AT226" s="233" t="s">
        <v>153</v>
      </c>
      <c r="AU226" s="233" t="s">
        <v>83</v>
      </c>
      <c r="AY226" s="18" t="s">
        <v>152</v>
      </c>
      <c r="BE226" s="234">
        <f>IF(N226="základní",J226,0)</f>
        <v>0</v>
      </c>
      <c r="BF226" s="234">
        <f>IF(N226="snížená",J226,0)</f>
        <v>0</v>
      </c>
      <c r="BG226" s="234">
        <f>IF(N226="zákl. přenesená",J226,0)</f>
        <v>0</v>
      </c>
      <c r="BH226" s="234">
        <f>IF(N226="sníž. přenesená",J226,0)</f>
        <v>0</v>
      </c>
      <c r="BI226" s="234">
        <f>IF(N226="nulová",J226,0)</f>
        <v>0</v>
      </c>
      <c r="BJ226" s="18" t="s">
        <v>81</v>
      </c>
      <c r="BK226" s="234">
        <f>ROUND(I226*H226,2)</f>
        <v>0</v>
      </c>
      <c r="BL226" s="18" t="s">
        <v>225</v>
      </c>
      <c r="BM226" s="233" t="s">
        <v>584</v>
      </c>
    </row>
    <row r="227" s="2" customFormat="1" ht="16.5" customHeight="1">
      <c r="A227" s="39"/>
      <c r="B227" s="40"/>
      <c r="C227" s="221" t="s">
        <v>585</v>
      </c>
      <c r="D227" s="221" t="s">
        <v>153</v>
      </c>
      <c r="E227" s="222" t="s">
        <v>586</v>
      </c>
      <c r="F227" s="223" t="s">
        <v>587</v>
      </c>
      <c r="G227" s="224" t="s">
        <v>293</v>
      </c>
      <c r="H227" s="225">
        <v>1</v>
      </c>
      <c r="I227" s="226"/>
      <c r="J227" s="227">
        <f>ROUND(I227*H227,2)</f>
        <v>0</v>
      </c>
      <c r="K227" s="228"/>
      <c r="L227" s="45"/>
      <c r="M227" s="229" t="s">
        <v>1</v>
      </c>
      <c r="N227" s="230" t="s">
        <v>38</v>
      </c>
      <c r="O227" s="92"/>
      <c r="P227" s="231">
        <f>O227*H227</f>
        <v>0</v>
      </c>
      <c r="Q227" s="231">
        <v>0</v>
      </c>
      <c r="R227" s="231">
        <f>Q227*H227</f>
        <v>0</v>
      </c>
      <c r="S227" s="231">
        <v>0</v>
      </c>
      <c r="T227" s="232">
        <f>S227*H227</f>
        <v>0</v>
      </c>
      <c r="U227" s="39"/>
      <c r="V227" s="39"/>
      <c r="W227" s="39"/>
      <c r="X227" s="39"/>
      <c r="Y227" s="39"/>
      <c r="Z227" s="39"/>
      <c r="AA227" s="39"/>
      <c r="AB227" s="39"/>
      <c r="AC227" s="39"/>
      <c r="AD227" s="39"/>
      <c r="AE227" s="39"/>
      <c r="AR227" s="233" t="s">
        <v>225</v>
      </c>
      <c r="AT227" s="233" t="s">
        <v>153</v>
      </c>
      <c r="AU227" s="233" t="s">
        <v>83</v>
      </c>
      <c r="AY227" s="18" t="s">
        <v>152</v>
      </c>
      <c r="BE227" s="234">
        <f>IF(N227="základní",J227,0)</f>
        <v>0</v>
      </c>
      <c r="BF227" s="234">
        <f>IF(N227="snížená",J227,0)</f>
        <v>0</v>
      </c>
      <c r="BG227" s="234">
        <f>IF(N227="zákl. přenesená",J227,0)</f>
        <v>0</v>
      </c>
      <c r="BH227" s="234">
        <f>IF(N227="sníž. přenesená",J227,0)</f>
        <v>0</v>
      </c>
      <c r="BI227" s="234">
        <f>IF(N227="nulová",J227,0)</f>
        <v>0</v>
      </c>
      <c r="BJ227" s="18" t="s">
        <v>81</v>
      </c>
      <c r="BK227" s="234">
        <f>ROUND(I227*H227,2)</f>
        <v>0</v>
      </c>
      <c r="BL227" s="18" t="s">
        <v>225</v>
      </c>
      <c r="BM227" s="233" t="s">
        <v>588</v>
      </c>
    </row>
    <row r="228" s="2" customFormat="1" ht="16.5" customHeight="1">
      <c r="A228" s="39"/>
      <c r="B228" s="40"/>
      <c r="C228" s="221" t="s">
        <v>589</v>
      </c>
      <c r="D228" s="221" t="s">
        <v>153</v>
      </c>
      <c r="E228" s="222" t="s">
        <v>590</v>
      </c>
      <c r="F228" s="223" t="s">
        <v>591</v>
      </c>
      <c r="G228" s="224" t="s">
        <v>293</v>
      </c>
      <c r="H228" s="225">
        <v>1</v>
      </c>
      <c r="I228" s="226"/>
      <c r="J228" s="227">
        <f>ROUND(I228*H228,2)</f>
        <v>0</v>
      </c>
      <c r="K228" s="228"/>
      <c r="L228" s="45"/>
      <c r="M228" s="229" t="s">
        <v>1</v>
      </c>
      <c r="N228" s="230" t="s">
        <v>38</v>
      </c>
      <c r="O228" s="92"/>
      <c r="P228" s="231">
        <f>O228*H228</f>
        <v>0</v>
      </c>
      <c r="Q228" s="231">
        <v>0</v>
      </c>
      <c r="R228" s="231">
        <f>Q228*H228</f>
        <v>0</v>
      </c>
      <c r="S228" s="231">
        <v>0</v>
      </c>
      <c r="T228" s="232">
        <f>S228*H228</f>
        <v>0</v>
      </c>
      <c r="U228" s="39"/>
      <c r="V228" s="39"/>
      <c r="W228" s="39"/>
      <c r="X228" s="39"/>
      <c r="Y228" s="39"/>
      <c r="Z228" s="39"/>
      <c r="AA228" s="39"/>
      <c r="AB228" s="39"/>
      <c r="AC228" s="39"/>
      <c r="AD228" s="39"/>
      <c r="AE228" s="39"/>
      <c r="AR228" s="233" t="s">
        <v>225</v>
      </c>
      <c r="AT228" s="233" t="s">
        <v>153</v>
      </c>
      <c r="AU228" s="233" t="s">
        <v>83</v>
      </c>
      <c r="AY228" s="18" t="s">
        <v>152</v>
      </c>
      <c r="BE228" s="234">
        <f>IF(N228="základní",J228,0)</f>
        <v>0</v>
      </c>
      <c r="BF228" s="234">
        <f>IF(N228="snížená",J228,0)</f>
        <v>0</v>
      </c>
      <c r="BG228" s="234">
        <f>IF(N228="zákl. přenesená",J228,0)</f>
        <v>0</v>
      </c>
      <c r="BH228" s="234">
        <f>IF(N228="sníž. přenesená",J228,0)</f>
        <v>0</v>
      </c>
      <c r="BI228" s="234">
        <f>IF(N228="nulová",J228,0)</f>
        <v>0</v>
      </c>
      <c r="BJ228" s="18" t="s">
        <v>81</v>
      </c>
      <c r="BK228" s="234">
        <f>ROUND(I228*H228,2)</f>
        <v>0</v>
      </c>
      <c r="BL228" s="18" t="s">
        <v>225</v>
      </c>
      <c r="BM228" s="233" t="s">
        <v>592</v>
      </c>
    </row>
    <row r="229" s="2" customFormat="1" ht="16.5" customHeight="1">
      <c r="A229" s="39"/>
      <c r="B229" s="40"/>
      <c r="C229" s="221" t="s">
        <v>593</v>
      </c>
      <c r="D229" s="221" t="s">
        <v>153</v>
      </c>
      <c r="E229" s="222" t="s">
        <v>594</v>
      </c>
      <c r="F229" s="223" t="s">
        <v>595</v>
      </c>
      <c r="G229" s="224" t="s">
        <v>293</v>
      </c>
      <c r="H229" s="225">
        <v>1</v>
      </c>
      <c r="I229" s="226"/>
      <c r="J229" s="227">
        <f>ROUND(I229*H229,2)</f>
        <v>0</v>
      </c>
      <c r="K229" s="228"/>
      <c r="L229" s="45"/>
      <c r="M229" s="229" t="s">
        <v>1</v>
      </c>
      <c r="N229" s="230" t="s">
        <v>38</v>
      </c>
      <c r="O229" s="92"/>
      <c r="P229" s="231">
        <f>O229*H229</f>
        <v>0</v>
      </c>
      <c r="Q229" s="231">
        <v>0</v>
      </c>
      <c r="R229" s="231">
        <f>Q229*H229</f>
        <v>0</v>
      </c>
      <c r="S229" s="231">
        <v>0</v>
      </c>
      <c r="T229" s="232">
        <f>S229*H229</f>
        <v>0</v>
      </c>
      <c r="U229" s="39"/>
      <c r="V229" s="39"/>
      <c r="W229" s="39"/>
      <c r="X229" s="39"/>
      <c r="Y229" s="39"/>
      <c r="Z229" s="39"/>
      <c r="AA229" s="39"/>
      <c r="AB229" s="39"/>
      <c r="AC229" s="39"/>
      <c r="AD229" s="39"/>
      <c r="AE229" s="39"/>
      <c r="AR229" s="233" t="s">
        <v>225</v>
      </c>
      <c r="AT229" s="233" t="s">
        <v>153</v>
      </c>
      <c r="AU229" s="233" t="s">
        <v>83</v>
      </c>
      <c r="AY229" s="18" t="s">
        <v>152</v>
      </c>
      <c r="BE229" s="234">
        <f>IF(N229="základní",J229,0)</f>
        <v>0</v>
      </c>
      <c r="BF229" s="234">
        <f>IF(N229="snížená",J229,0)</f>
        <v>0</v>
      </c>
      <c r="BG229" s="234">
        <f>IF(N229="zákl. přenesená",J229,0)</f>
        <v>0</v>
      </c>
      <c r="BH229" s="234">
        <f>IF(N229="sníž. přenesená",J229,0)</f>
        <v>0</v>
      </c>
      <c r="BI229" s="234">
        <f>IF(N229="nulová",J229,0)</f>
        <v>0</v>
      </c>
      <c r="BJ229" s="18" t="s">
        <v>81</v>
      </c>
      <c r="BK229" s="234">
        <f>ROUND(I229*H229,2)</f>
        <v>0</v>
      </c>
      <c r="BL229" s="18" t="s">
        <v>225</v>
      </c>
      <c r="BM229" s="233" t="s">
        <v>596</v>
      </c>
    </row>
    <row r="230" s="2" customFormat="1" ht="16.5" customHeight="1">
      <c r="A230" s="39"/>
      <c r="B230" s="40"/>
      <c r="C230" s="221" t="s">
        <v>597</v>
      </c>
      <c r="D230" s="221" t="s">
        <v>153</v>
      </c>
      <c r="E230" s="222" t="s">
        <v>598</v>
      </c>
      <c r="F230" s="223" t="s">
        <v>599</v>
      </c>
      <c r="G230" s="224" t="s">
        <v>293</v>
      </c>
      <c r="H230" s="225">
        <v>1</v>
      </c>
      <c r="I230" s="226"/>
      <c r="J230" s="227">
        <f>ROUND(I230*H230,2)</f>
        <v>0</v>
      </c>
      <c r="K230" s="228"/>
      <c r="L230" s="45"/>
      <c r="M230" s="229" t="s">
        <v>1</v>
      </c>
      <c r="N230" s="230" t="s">
        <v>38</v>
      </c>
      <c r="O230" s="92"/>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225</v>
      </c>
      <c r="AT230" s="233" t="s">
        <v>153</v>
      </c>
      <c r="AU230" s="233" t="s">
        <v>83</v>
      </c>
      <c r="AY230" s="18" t="s">
        <v>152</v>
      </c>
      <c r="BE230" s="234">
        <f>IF(N230="základní",J230,0)</f>
        <v>0</v>
      </c>
      <c r="BF230" s="234">
        <f>IF(N230="snížená",J230,0)</f>
        <v>0</v>
      </c>
      <c r="BG230" s="234">
        <f>IF(N230="zákl. přenesená",J230,0)</f>
        <v>0</v>
      </c>
      <c r="BH230" s="234">
        <f>IF(N230="sníž. přenesená",J230,0)</f>
        <v>0</v>
      </c>
      <c r="BI230" s="234">
        <f>IF(N230="nulová",J230,0)</f>
        <v>0</v>
      </c>
      <c r="BJ230" s="18" t="s">
        <v>81</v>
      </c>
      <c r="BK230" s="234">
        <f>ROUND(I230*H230,2)</f>
        <v>0</v>
      </c>
      <c r="BL230" s="18" t="s">
        <v>225</v>
      </c>
      <c r="BM230" s="233" t="s">
        <v>600</v>
      </c>
    </row>
    <row r="231" s="2" customFormat="1" ht="16.5" customHeight="1">
      <c r="A231" s="39"/>
      <c r="B231" s="40"/>
      <c r="C231" s="221" t="s">
        <v>601</v>
      </c>
      <c r="D231" s="221" t="s">
        <v>153</v>
      </c>
      <c r="E231" s="222" t="s">
        <v>602</v>
      </c>
      <c r="F231" s="223" t="s">
        <v>603</v>
      </c>
      <c r="G231" s="224" t="s">
        <v>293</v>
      </c>
      <c r="H231" s="225">
        <v>1</v>
      </c>
      <c r="I231" s="226"/>
      <c r="J231" s="227">
        <f>ROUND(I231*H231,2)</f>
        <v>0</v>
      </c>
      <c r="K231" s="228"/>
      <c r="L231" s="45"/>
      <c r="M231" s="229" t="s">
        <v>1</v>
      </c>
      <c r="N231" s="230" t="s">
        <v>38</v>
      </c>
      <c r="O231" s="92"/>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225</v>
      </c>
      <c r="AT231" s="233" t="s">
        <v>153</v>
      </c>
      <c r="AU231" s="233" t="s">
        <v>83</v>
      </c>
      <c r="AY231" s="18" t="s">
        <v>152</v>
      </c>
      <c r="BE231" s="234">
        <f>IF(N231="základní",J231,0)</f>
        <v>0</v>
      </c>
      <c r="BF231" s="234">
        <f>IF(N231="snížená",J231,0)</f>
        <v>0</v>
      </c>
      <c r="BG231" s="234">
        <f>IF(N231="zákl. přenesená",J231,0)</f>
        <v>0</v>
      </c>
      <c r="BH231" s="234">
        <f>IF(N231="sníž. přenesená",J231,0)</f>
        <v>0</v>
      </c>
      <c r="BI231" s="234">
        <f>IF(N231="nulová",J231,0)</f>
        <v>0</v>
      </c>
      <c r="BJ231" s="18" t="s">
        <v>81</v>
      </c>
      <c r="BK231" s="234">
        <f>ROUND(I231*H231,2)</f>
        <v>0</v>
      </c>
      <c r="BL231" s="18" t="s">
        <v>225</v>
      </c>
      <c r="BM231" s="233" t="s">
        <v>604</v>
      </c>
    </row>
    <row r="232" s="2" customFormat="1" ht="16.5" customHeight="1">
      <c r="A232" s="39"/>
      <c r="B232" s="40"/>
      <c r="C232" s="221" t="s">
        <v>605</v>
      </c>
      <c r="D232" s="221" t="s">
        <v>153</v>
      </c>
      <c r="E232" s="222" t="s">
        <v>606</v>
      </c>
      <c r="F232" s="223" t="s">
        <v>417</v>
      </c>
      <c r="G232" s="224" t="s">
        <v>293</v>
      </c>
      <c r="H232" s="225">
        <v>1</v>
      </c>
      <c r="I232" s="226"/>
      <c r="J232" s="227">
        <f>ROUND(I232*H232,2)</f>
        <v>0</v>
      </c>
      <c r="K232" s="228"/>
      <c r="L232" s="45"/>
      <c r="M232" s="229" t="s">
        <v>1</v>
      </c>
      <c r="N232" s="230" t="s">
        <v>38</v>
      </c>
      <c r="O232" s="92"/>
      <c r="P232" s="231">
        <f>O232*H232</f>
        <v>0</v>
      </c>
      <c r="Q232" s="231">
        <v>0</v>
      </c>
      <c r="R232" s="231">
        <f>Q232*H232</f>
        <v>0</v>
      </c>
      <c r="S232" s="231">
        <v>0</v>
      </c>
      <c r="T232" s="232">
        <f>S232*H232</f>
        <v>0</v>
      </c>
      <c r="U232" s="39"/>
      <c r="V232" s="39"/>
      <c r="W232" s="39"/>
      <c r="X232" s="39"/>
      <c r="Y232" s="39"/>
      <c r="Z232" s="39"/>
      <c r="AA232" s="39"/>
      <c r="AB232" s="39"/>
      <c r="AC232" s="39"/>
      <c r="AD232" s="39"/>
      <c r="AE232" s="39"/>
      <c r="AR232" s="233" t="s">
        <v>225</v>
      </c>
      <c r="AT232" s="233" t="s">
        <v>153</v>
      </c>
      <c r="AU232" s="233" t="s">
        <v>83</v>
      </c>
      <c r="AY232" s="18" t="s">
        <v>152</v>
      </c>
      <c r="BE232" s="234">
        <f>IF(N232="základní",J232,0)</f>
        <v>0</v>
      </c>
      <c r="BF232" s="234">
        <f>IF(N232="snížená",J232,0)</f>
        <v>0</v>
      </c>
      <c r="BG232" s="234">
        <f>IF(N232="zákl. přenesená",J232,0)</f>
        <v>0</v>
      </c>
      <c r="BH232" s="234">
        <f>IF(N232="sníž. přenesená",J232,0)</f>
        <v>0</v>
      </c>
      <c r="BI232" s="234">
        <f>IF(N232="nulová",J232,0)</f>
        <v>0</v>
      </c>
      <c r="BJ232" s="18" t="s">
        <v>81</v>
      </c>
      <c r="BK232" s="234">
        <f>ROUND(I232*H232,2)</f>
        <v>0</v>
      </c>
      <c r="BL232" s="18" t="s">
        <v>225</v>
      </c>
      <c r="BM232" s="233" t="s">
        <v>607</v>
      </c>
    </row>
    <row r="233" s="2" customFormat="1" ht="16.5" customHeight="1">
      <c r="A233" s="39"/>
      <c r="B233" s="40"/>
      <c r="C233" s="240" t="s">
        <v>608</v>
      </c>
      <c r="D233" s="240" t="s">
        <v>200</v>
      </c>
      <c r="E233" s="241" t="s">
        <v>609</v>
      </c>
      <c r="F233" s="242" t="s">
        <v>417</v>
      </c>
      <c r="G233" s="243" t="s">
        <v>293</v>
      </c>
      <c r="H233" s="244">
        <v>1</v>
      </c>
      <c r="I233" s="245"/>
      <c r="J233" s="246">
        <f>ROUND(I233*H233,2)</f>
        <v>0</v>
      </c>
      <c r="K233" s="247"/>
      <c r="L233" s="248"/>
      <c r="M233" s="249" t="s">
        <v>1</v>
      </c>
      <c r="N233" s="250" t="s">
        <v>38</v>
      </c>
      <c r="O233" s="92"/>
      <c r="P233" s="231">
        <f>O233*H233</f>
        <v>0</v>
      </c>
      <c r="Q233" s="231">
        <v>0</v>
      </c>
      <c r="R233" s="231">
        <f>Q233*H233</f>
        <v>0</v>
      </c>
      <c r="S233" s="231">
        <v>0</v>
      </c>
      <c r="T233" s="232">
        <f>S233*H233</f>
        <v>0</v>
      </c>
      <c r="U233" s="39"/>
      <c r="V233" s="39"/>
      <c r="W233" s="39"/>
      <c r="X233" s="39"/>
      <c r="Y233" s="39"/>
      <c r="Z233" s="39"/>
      <c r="AA233" s="39"/>
      <c r="AB233" s="39"/>
      <c r="AC233" s="39"/>
      <c r="AD233" s="39"/>
      <c r="AE233" s="39"/>
      <c r="AR233" s="233" t="s">
        <v>306</v>
      </c>
      <c r="AT233" s="233" t="s">
        <v>200</v>
      </c>
      <c r="AU233" s="233" t="s">
        <v>83</v>
      </c>
      <c r="AY233" s="18" t="s">
        <v>152</v>
      </c>
      <c r="BE233" s="234">
        <f>IF(N233="základní",J233,0)</f>
        <v>0</v>
      </c>
      <c r="BF233" s="234">
        <f>IF(N233="snížená",J233,0)</f>
        <v>0</v>
      </c>
      <c r="BG233" s="234">
        <f>IF(N233="zákl. přenesená",J233,0)</f>
        <v>0</v>
      </c>
      <c r="BH233" s="234">
        <f>IF(N233="sníž. přenesená",J233,0)</f>
        <v>0</v>
      </c>
      <c r="BI233" s="234">
        <f>IF(N233="nulová",J233,0)</f>
        <v>0</v>
      </c>
      <c r="BJ233" s="18" t="s">
        <v>81</v>
      </c>
      <c r="BK233" s="234">
        <f>ROUND(I233*H233,2)</f>
        <v>0</v>
      </c>
      <c r="BL233" s="18" t="s">
        <v>225</v>
      </c>
      <c r="BM233" s="233" t="s">
        <v>610</v>
      </c>
    </row>
    <row r="234" s="2" customFormat="1" ht="16.5" customHeight="1">
      <c r="A234" s="39"/>
      <c r="B234" s="40"/>
      <c r="C234" s="221" t="s">
        <v>611</v>
      </c>
      <c r="D234" s="221" t="s">
        <v>153</v>
      </c>
      <c r="E234" s="222" t="s">
        <v>612</v>
      </c>
      <c r="F234" s="223" t="s">
        <v>613</v>
      </c>
      <c r="G234" s="224" t="s">
        <v>293</v>
      </c>
      <c r="H234" s="225">
        <v>1</v>
      </c>
      <c r="I234" s="226"/>
      <c r="J234" s="227">
        <f>ROUND(I234*H234,2)</f>
        <v>0</v>
      </c>
      <c r="K234" s="228"/>
      <c r="L234" s="45"/>
      <c r="M234" s="229" t="s">
        <v>1</v>
      </c>
      <c r="N234" s="230" t="s">
        <v>38</v>
      </c>
      <c r="O234" s="92"/>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225</v>
      </c>
      <c r="AT234" s="233" t="s">
        <v>153</v>
      </c>
      <c r="AU234" s="233" t="s">
        <v>83</v>
      </c>
      <c r="AY234" s="18" t="s">
        <v>152</v>
      </c>
      <c r="BE234" s="234">
        <f>IF(N234="základní",J234,0)</f>
        <v>0</v>
      </c>
      <c r="BF234" s="234">
        <f>IF(N234="snížená",J234,0)</f>
        <v>0</v>
      </c>
      <c r="BG234" s="234">
        <f>IF(N234="zákl. přenesená",J234,0)</f>
        <v>0</v>
      </c>
      <c r="BH234" s="234">
        <f>IF(N234="sníž. přenesená",J234,0)</f>
        <v>0</v>
      </c>
      <c r="BI234" s="234">
        <f>IF(N234="nulová",J234,0)</f>
        <v>0</v>
      </c>
      <c r="BJ234" s="18" t="s">
        <v>81</v>
      </c>
      <c r="BK234" s="234">
        <f>ROUND(I234*H234,2)</f>
        <v>0</v>
      </c>
      <c r="BL234" s="18" t="s">
        <v>225</v>
      </c>
      <c r="BM234" s="233" t="s">
        <v>614</v>
      </c>
    </row>
    <row r="235" s="2" customFormat="1" ht="21.75" customHeight="1">
      <c r="A235" s="39"/>
      <c r="B235" s="40"/>
      <c r="C235" s="221" t="s">
        <v>615</v>
      </c>
      <c r="D235" s="221" t="s">
        <v>153</v>
      </c>
      <c r="E235" s="222" t="s">
        <v>616</v>
      </c>
      <c r="F235" s="223" t="s">
        <v>617</v>
      </c>
      <c r="G235" s="224" t="s">
        <v>293</v>
      </c>
      <c r="H235" s="225">
        <v>10</v>
      </c>
      <c r="I235" s="226"/>
      <c r="J235" s="227">
        <f>ROUND(I235*H235,2)</f>
        <v>0</v>
      </c>
      <c r="K235" s="228"/>
      <c r="L235" s="45"/>
      <c r="M235" s="229" t="s">
        <v>1</v>
      </c>
      <c r="N235" s="230" t="s">
        <v>38</v>
      </c>
      <c r="O235" s="92"/>
      <c r="P235" s="231">
        <f>O235*H235</f>
        <v>0</v>
      </c>
      <c r="Q235" s="231">
        <v>0</v>
      </c>
      <c r="R235" s="231">
        <f>Q235*H235</f>
        <v>0</v>
      </c>
      <c r="S235" s="231">
        <v>0</v>
      </c>
      <c r="T235" s="232">
        <f>S235*H235</f>
        <v>0</v>
      </c>
      <c r="U235" s="39"/>
      <c r="V235" s="39"/>
      <c r="W235" s="39"/>
      <c r="X235" s="39"/>
      <c r="Y235" s="39"/>
      <c r="Z235" s="39"/>
      <c r="AA235" s="39"/>
      <c r="AB235" s="39"/>
      <c r="AC235" s="39"/>
      <c r="AD235" s="39"/>
      <c r="AE235" s="39"/>
      <c r="AR235" s="233" t="s">
        <v>225</v>
      </c>
      <c r="AT235" s="233" t="s">
        <v>153</v>
      </c>
      <c r="AU235" s="233" t="s">
        <v>83</v>
      </c>
      <c r="AY235" s="18" t="s">
        <v>152</v>
      </c>
      <c r="BE235" s="234">
        <f>IF(N235="základní",J235,0)</f>
        <v>0</v>
      </c>
      <c r="BF235" s="234">
        <f>IF(N235="snížená",J235,0)</f>
        <v>0</v>
      </c>
      <c r="BG235" s="234">
        <f>IF(N235="zákl. přenesená",J235,0)</f>
        <v>0</v>
      </c>
      <c r="BH235" s="234">
        <f>IF(N235="sníž. přenesená",J235,0)</f>
        <v>0</v>
      </c>
      <c r="BI235" s="234">
        <f>IF(N235="nulová",J235,0)</f>
        <v>0</v>
      </c>
      <c r="BJ235" s="18" t="s">
        <v>81</v>
      </c>
      <c r="BK235" s="234">
        <f>ROUND(I235*H235,2)</f>
        <v>0</v>
      </c>
      <c r="BL235" s="18" t="s">
        <v>225</v>
      </c>
      <c r="BM235" s="233" t="s">
        <v>618</v>
      </c>
    </row>
    <row r="236" s="2" customFormat="1" ht="16.5" customHeight="1">
      <c r="A236" s="39"/>
      <c r="B236" s="40"/>
      <c r="C236" s="221" t="s">
        <v>619</v>
      </c>
      <c r="D236" s="221" t="s">
        <v>153</v>
      </c>
      <c r="E236" s="222" t="s">
        <v>620</v>
      </c>
      <c r="F236" s="223" t="s">
        <v>621</v>
      </c>
      <c r="G236" s="224" t="s">
        <v>156</v>
      </c>
      <c r="H236" s="225">
        <v>4</v>
      </c>
      <c r="I236" s="226"/>
      <c r="J236" s="227">
        <f>ROUND(I236*H236,2)</f>
        <v>0</v>
      </c>
      <c r="K236" s="228"/>
      <c r="L236" s="45"/>
      <c r="M236" s="229" t="s">
        <v>1</v>
      </c>
      <c r="N236" s="230" t="s">
        <v>38</v>
      </c>
      <c r="O236" s="92"/>
      <c r="P236" s="231">
        <f>O236*H236</f>
        <v>0</v>
      </c>
      <c r="Q236" s="231">
        <v>0</v>
      </c>
      <c r="R236" s="231">
        <f>Q236*H236</f>
        <v>0</v>
      </c>
      <c r="S236" s="231">
        <v>0</v>
      </c>
      <c r="T236" s="232">
        <f>S236*H236</f>
        <v>0</v>
      </c>
      <c r="U236" s="39"/>
      <c r="V236" s="39"/>
      <c r="W236" s="39"/>
      <c r="X236" s="39"/>
      <c r="Y236" s="39"/>
      <c r="Z236" s="39"/>
      <c r="AA236" s="39"/>
      <c r="AB236" s="39"/>
      <c r="AC236" s="39"/>
      <c r="AD236" s="39"/>
      <c r="AE236" s="39"/>
      <c r="AR236" s="233" t="s">
        <v>225</v>
      </c>
      <c r="AT236" s="233" t="s">
        <v>153</v>
      </c>
      <c r="AU236" s="233" t="s">
        <v>83</v>
      </c>
      <c r="AY236" s="18" t="s">
        <v>152</v>
      </c>
      <c r="BE236" s="234">
        <f>IF(N236="základní",J236,0)</f>
        <v>0</v>
      </c>
      <c r="BF236" s="234">
        <f>IF(N236="snížená",J236,0)</f>
        <v>0</v>
      </c>
      <c r="BG236" s="234">
        <f>IF(N236="zákl. přenesená",J236,0)</f>
        <v>0</v>
      </c>
      <c r="BH236" s="234">
        <f>IF(N236="sníž. přenesená",J236,0)</f>
        <v>0</v>
      </c>
      <c r="BI236" s="234">
        <f>IF(N236="nulová",J236,0)</f>
        <v>0</v>
      </c>
      <c r="BJ236" s="18" t="s">
        <v>81</v>
      </c>
      <c r="BK236" s="234">
        <f>ROUND(I236*H236,2)</f>
        <v>0</v>
      </c>
      <c r="BL236" s="18" t="s">
        <v>225</v>
      </c>
      <c r="BM236" s="233" t="s">
        <v>622</v>
      </c>
    </row>
    <row r="237" s="2" customFormat="1" ht="21.75" customHeight="1">
      <c r="A237" s="39"/>
      <c r="B237" s="40"/>
      <c r="C237" s="221" t="s">
        <v>623</v>
      </c>
      <c r="D237" s="221" t="s">
        <v>153</v>
      </c>
      <c r="E237" s="222" t="s">
        <v>624</v>
      </c>
      <c r="F237" s="223" t="s">
        <v>625</v>
      </c>
      <c r="G237" s="224" t="s">
        <v>156</v>
      </c>
      <c r="H237" s="225">
        <v>1</v>
      </c>
      <c r="I237" s="226"/>
      <c r="J237" s="227">
        <f>ROUND(I237*H237,2)</f>
        <v>0</v>
      </c>
      <c r="K237" s="228"/>
      <c r="L237" s="45"/>
      <c r="M237" s="229" t="s">
        <v>1</v>
      </c>
      <c r="N237" s="230" t="s">
        <v>38</v>
      </c>
      <c r="O237" s="92"/>
      <c r="P237" s="231">
        <f>O237*H237</f>
        <v>0</v>
      </c>
      <c r="Q237" s="231">
        <v>0</v>
      </c>
      <c r="R237" s="231">
        <f>Q237*H237</f>
        <v>0</v>
      </c>
      <c r="S237" s="231">
        <v>0</v>
      </c>
      <c r="T237" s="232">
        <f>S237*H237</f>
        <v>0</v>
      </c>
      <c r="U237" s="39"/>
      <c r="V237" s="39"/>
      <c r="W237" s="39"/>
      <c r="X237" s="39"/>
      <c r="Y237" s="39"/>
      <c r="Z237" s="39"/>
      <c r="AA237" s="39"/>
      <c r="AB237" s="39"/>
      <c r="AC237" s="39"/>
      <c r="AD237" s="39"/>
      <c r="AE237" s="39"/>
      <c r="AR237" s="233" t="s">
        <v>225</v>
      </c>
      <c r="AT237" s="233" t="s">
        <v>153</v>
      </c>
      <c r="AU237" s="233" t="s">
        <v>83</v>
      </c>
      <c r="AY237" s="18" t="s">
        <v>152</v>
      </c>
      <c r="BE237" s="234">
        <f>IF(N237="základní",J237,0)</f>
        <v>0</v>
      </c>
      <c r="BF237" s="234">
        <f>IF(N237="snížená",J237,0)</f>
        <v>0</v>
      </c>
      <c r="BG237" s="234">
        <f>IF(N237="zákl. přenesená",J237,0)</f>
        <v>0</v>
      </c>
      <c r="BH237" s="234">
        <f>IF(N237="sníž. přenesená",J237,0)</f>
        <v>0</v>
      </c>
      <c r="BI237" s="234">
        <f>IF(N237="nulová",J237,0)</f>
        <v>0</v>
      </c>
      <c r="BJ237" s="18" t="s">
        <v>81</v>
      </c>
      <c r="BK237" s="234">
        <f>ROUND(I237*H237,2)</f>
        <v>0</v>
      </c>
      <c r="BL237" s="18" t="s">
        <v>225</v>
      </c>
      <c r="BM237" s="233" t="s">
        <v>626</v>
      </c>
    </row>
    <row r="238" s="2" customFormat="1" ht="16.5" customHeight="1">
      <c r="A238" s="39"/>
      <c r="B238" s="40"/>
      <c r="C238" s="221" t="s">
        <v>627</v>
      </c>
      <c r="D238" s="221" t="s">
        <v>153</v>
      </c>
      <c r="E238" s="222" t="s">
        <v>628</v>
      </c>
      <c r="F238" s="223" t="s">
        <v>365</v>
      </c>
      <c r="G238" s="224" t="s">
        <v>366</v>
      </c>
      <c r="H238" s="262"/>
      <c r="I238" s="226"/>
      <c r="J238" s="227">
        <f>ROUND(I238*H238,2)</f>
        <v>0</v>
      </c>
      <c r="K238" s="228"/>
      <c r="L238" s="45"/>
      <c r="M238" s="229" t="s">
        <v>1</v>
      </c>
      <c r="N238" s="230" t="s">
        <v>38</v>
      </c>
      <c r="O238" s="92"/>
      <c r="P238" s="231">
        <f>O238*H238</f>
        <v>0</v>
      </c>
      <c r="Q238" s="231">
        <v>0</v>
      </c>
      <c r="R238" s="231">
        <f>Q238*H238</f>
        <v>0</v>
      </c>
      <c r="S238" s="231">
        <v>0</v>
      </c>
      <c r="T238" s="232">
        <f>S238*H238</f>
        <v>0</v>
      </c>
      <c r="U238" s="39"/>
      <c r="V238" s="39"/>
      <c r="W238" s="39"/>
      <c r="X238" s="39"/>
      <c r="Y238" s="39"/>
      <c r="Z238" s="39"/>
      <c r="AA238" s="39"/>
      <c r="AB238" s="39"/>
      <c r="AC238" s="39"/>
      <c r="AD238" s="39"/>
      <c r="AE238" s="39"/>
      <c r="AR238" s="233" t="s">
        <v>225</v>
      </c>
      <c r="AT238" s="233" t="s">
        <v>153</v>
      </c>
      <c r="AU238" s="233" t="s">
        <v>83</v>
      </c>
      <c r="AY238" s="18" t="s">
        <v>152</v>
      </c>
      <c r="BE238" s="234">
        <f>IF(N238="základní",J238,0)</f>
        <v>0</v>
      </c>
      <c r="BF238" s="234">
        <f>IF(N238="snížená",J238,0)</f>
        <v>0</v>
      </c>
      <c r="BG238" s="234">
        <f>IF(N238="zákl. přenesená",J238,0)</f>
        <v>0</v>
      </c>
      <c r="BH238" s="234">
        <f>IF(N238="sníž. přenesená",J238,0)</f>
        <v>0</v>
      </c>
      <c r="BI238" s="234">
        <f>IF(N238="nulová",J238,0)</f>
        <v>0</v>
      </c>
      <c r="BJ238" s="18" t="s">
        <v>81</v>
      </c>
      <c r="BK238" s="234">
        <f>ROUND(I238*H238,2)</f>
        <v>0</v>
      </c>
      <c r="BL238" s="18" t="s">
        <v>225</v>
      </c>
      <c r="BM238" s="233" t="s">
        <v>629</v>
      </c>
    </row>
    <row r="239" s="11" customFormat="1" ht="22.8" customHeight="1">
      <c r="A239" s="11"/>
      <c r="B239" s="207"/>
      <c r="C239" s="208"/>
      <c r="D239" s="209" t="s">
        <v>72</v>
      </c>
      <c r="E239" s="260" t="s">
        <v>630</v>
      </c>
      <c r="F239" s="260" t="s">
        <v>631</v>
      </c>
      <c r="G239" s="208"/>
      <c r="H239" s="208"/>
      <c r="I239" s="211"/>
      <c r="J239" s="261">
        <f>BK239</f>
        <v>0</v>
      </c>
      <c r="K239" s="208"/>
      <c r="L239" s="213"/>
      <c r="M239" s="214"/>
      <c r="N239" s="215"/>
      <c r="O239" s="215"/>
      <c r="P239" s="216">
        <f>SUM(P240:P251)</f>
        <v>0</v>
      </c>
      <c r="Q239" s="215"/>
      <c r="R239" s="216">
        <f>SUM(R240:R251)</f>
        <v>0</v>
      </c>
      <c r="S239" s="215"/>
      <c r="T239" s="217">
        <f>SUM(T240:T251)</f>
        <v>0</v>
      </c>
      <c r="U239" s="11"/>
      <c r="V239" s="11"/>
      <c r="W239" s="11"/>
      <c r="X239" s="11"/>
      <c r="Y239" s="11"/>
      <c r="Z239" s="11"/>
      <c r="AA239" s="11"/>
      <c r="AB239" s="11"/>
      <c r="AC239" s="11"/>
      <c r="AD239" s="11"/>
      <c r="AE239" s="11"/>
      <c r="AR239" s="218" t="s">
        <v>83</v>
      </c>
      <c r="AT239" s="219" t="s">
        <v>72</v>
      </c>
      <c r="AU239" s="219" t="s">
        <v>81</v>
      </c>
      <c r="AY239" s="218" t="s">
        <v>152</v>
      </c>
      <c r="BK239" s="220">
        <f>SUM(BK240:BK251)</f>
        <v>0</v>
      </c>
    </row>
    <row r="240" s="2" customFormat="1" ht="16.5" customHeight="1">
      <c r="A240" s="39"/>
      <c r="B240" s="40"/>
      <c r="C240" s="221" t="s">
        <v>632</v>
      </c>
      <c r="D240" s="221" t="s">
        <v>153</v>
      </c>
      <c r="E240" s="222" t="s">
        <v>633</v>
      </c>
      <c r="F240" s="223" t="s">
        <v>634</v>
      </c>
      <c r="G240" s="224" t="s">
        <v>212</v>
      </c>
      <c r="H240" s="225">
        <v>120</v>
      </c>
      <c r="I240" s="226"/>
      <c r="J240" s="227">
        <f>ROUND(I240*H240,2)</f>
        <v>0</v>
      </c>
      <c r="K240" s="228"/>
      <c r="L240" s="45"/>
      <c r="M240" s="229" t="s">
        <v>1</v>
      </c>
      <c r="N240" s="230" t="s">
        <v>38</v>
      </c>
      <c r="O240" s="92"/>
      <c r="P240" s="231">
        <f>O240*H240</f>
        <v>0</v>
      </c>
      <c r="Q240" s="231">
        <v>0</v>
      </c>
      <c r="R240" s="231">
        <f>Q240*H240</f>
        <v>0</v>
      </c>
      <c r="S240" s="231">
        <v>0</v>
      </c>
      <c r="T240" s="232">
        <f>S240*H240</f>
        <v>0</v>
      </c>
      <c r="U240" s="39"/>
      <c r="V240" s="39"/>
      <c r="W240" s="39"/>
      <c r="X240" s="39"/>
      <c r="Y240" s="39"/>
      <c r="Z240" s="39"/>
      <c r="AA240" s="39"/>
      <c r="AB240" s="39"/>
      <c r="AC240" s="39"/>
      <c r="AD240" s="39"/>
      <c r="AE240" s="39"/>
      <c r="AR240" s="233" t="s">
        <v>225</v>
      </c>
      <c r="AT240" s="233" t="s">
        <v>153</v>
      </c>
      <c r="AU240" s="233" t="s">
        <v>83</v>
      </c>
      <c r="AY240" s="18" t="s">
        <v>152</v>
      </c>
      <c r="BE240" s="234">
        <f>IF(N240="základní",J240,0)</f>
        <v>0</v>
      </c>
      <c r="BF240" s="234">
        <f>IF(N240="snížená",J240,0)</f>
        <v>0</v>
      </c>
      <c r="BG240" s="234">
        <f>IF(N240="zákl. přenesená",J240,0)</f>
        <v>0</v>
      </c>
      <c r="BH240" s="234">
        <f>IF(N240="sníž. přenesená",J240,0)</f>
        <v>0</v>
      </c>
      <c r="BI240" s="234">
        <f>IF(N240="nulová",J240,0)</f>
        <v>0</v>
      </c>
      <c r="BJ240" s="18" t="s">
        <v>81</v>
      </c>
      <c r="BK240" s="234">
        <f>ROUND(I240*H240,2)</f>
        <v>0</v>
      </c>
      <c r="BL240" s="18" t="s">
        <v>225</v>
      </c>
      <c r="BM240" s="233" t="s">
        <v>635</v>
      </c>
    </row>
    <row r="241" s="2" customFormat="1" ht="16.5" customHeight="1">
      <c r="A241" s="39"/>
      <c r="B241" s="40"/>
      <c r="C241" s="221" t="s">
        <v>636</v>
      </c>
      <c r="D241" s="221" t="s">
        <v>153</v>
      </c>
      <c r="E241" s="222" t="s">
        <v>637</v>
      </c>
      <c r="F241" s="223" t="s">
        <v>638</v>
      </c>
      <c r="G241" s="224" t="s">
        <v>212</v>
      </c>
      <c r="H241" s="225">
        <v>1050</v>
      </c>
      <c r="I241" s="226"/>
      <c r="J241" s="227">
        <f>ROUND(I241*H241,2)</f>
        <v>0</v>
      </c>
      <c r="K241" s="228"/>
      <c r="L241" s="45"/>
      <c r="M241" s="229" t="s">
        <v>1</v>
      </c>
      <c r="N241" s="230" t="s">
        <v>38</v>
      </c>
      <c r="O241" s="92"/>
      <c r="P241" s="231">
        <f>O241*H241</f>
        <v>0</v>
      </c>
      <c r="Q241" s="231">
        <v>0</v>
      </c>
      <c r="R241" s="231">
        <f>Q241*H241</f>
        <v>0</v>
      </c>
      <c r="S241" s="231">
        <v>0</v>
      </c>
      <c r="T241" s="232">
        <f>S241*H241</f>
        <v>0</v>
      </c>
      <c r="U241" s="39"/>
      <c r="V241" s="39"/>
      <c r="W241" s="39"/>
      <c r="X241" s="39"/>
      <c r="Y241" s="39"/>
      <c r="Z241" s="39"/>
      <c r="AA241" s="39"/>
      <c r="AB241" s="39"/>
      <c r="AC241" s="39"/>
      <c r="AD241" s="39"/>
      <c r="AE241" s="39"/>
      <c r="AR241" s="233" t="s">
        <v>225</v>
      </c>
      <c r="AT241" s="233" t="s">
        <v>153</v>
      </c>
      <c r="AU241" s="233" t="s">
        <v>83</v>
      </c>
      <c r="AY241" s="18" t="s">
        <v>152</v>
      </c>
      <c r="BE241" s="234">
        <f>IF(N241="základní",J241,0)</f>
        <v>0</v>
      </c>
      <c r="BF241" s="234">
        <f>IF(N241="snížená",J241,0)</f>
        <v>0</v>
      </c>
      <c r="BG241" s="234">
        <f>IF(N241="zákl. přenesená",J241,0)</f>
        <v>0</v>
      </c>
      <c r="BH241" s="234">
        <f>IF(N241="sníž. přenesená",J241,0)</f>
        <v>0</v>
      </c>
      <c r="BI241" s="234">
        <f>IF(N241="nulová",J241,0)</f>
        <v>0</v>
      </c>
      <c r="BJ241" s="18" t="s">
        <v>81</v>
      </c>
      <c r="BK241" s="234">
        <f>ROUND(I241*H241,2)</f>
        <v>0</v>
      </c>
      <c r="BL241" s="18" t="s">
        <v>225</v>
      </c>
      <c r="BM241" s="233" t="s">
        <v>639</v>
      </c>
    </row>
    <row r="242" s="2" customFormat="1" ht="16.5" customHeight="1">
      <c r="A242" s="39"/>
      <c r="B242" s="40"/>
      <c r="C242" s="221" t="s">
        <v>640</v>
      </c>
      <c r="D242" s="221" t="s">
        <v>153</v>
      </c>
      <c r="E242" s="222" t="s">
        <v>641</v>
      </c>
      <c r="F242" s="223" t="s">
        <v>642</v>
      </c>
      <c r="G242" s="224" t="s">
        <v>212</v>
      </c>
      <c r="H242" s="225">
        <v>60</v>
      </c>
      <c r="I242" s="226"/>
      <c r="J242" s="227">
        <f>ROUND(I242*H242,2)</f>
        <v>0</v>
      </c>
      <c r="K242" s="228"/>
      <c r="L242" s="45"/>
      <c r="M242" s="229" t="s">
        <v>1</v>
      </c>
      <c r="N242" s="230" t="s">
        <v>38</v>
      </c>
      <c r="O242" s="92"/>
      <c r="P242" s="231">
        <f>O242*H242</f>
        <v>0</v>
      </c>
      <c r="Q242" s="231">
        <v>0</v>
      </c>
      <c r="R242" s="231">
        <f>Q242*H242</f>
        <v>0</v>
      </c>
      <c r="S242" s="231">
        <v>0</v>
      </c>
      <c r="T242" s="232">
        <f>S242*H242</f>
        <v>0</v>
      </c>
      <c r="U242" s="39"/>
      <c r="V242" s="39"/>
      <c r="W242" s="39"/>
      <c r="X242" s="39"/>
      <c r="Y242" s="39"/>
      <c r="Z242" s="39"/>
      <c r="AA242" s="39"/>
      <c r="AB242" s="39"/>
      <c r="AC242" s="39"/>
      <c r="AD242" s="39"/>
      <c r="AE242" s="39"/>
      <c r="AR242" s="233" t="s">
        <v>225</v>
      </c>
      <c r="AT242" s="233" t="s">
        <v>153</v>
      </c>
      <c r="AU242" s="233" t="s">
        <v>83</v>
      </c>
      <c r="AY242" s="18" t="s">
        <v>152</v>
      </c>
      <c r="BE242" s="234">
        <f>IF(N242="základní",J242,0)</f>
        <v>0</v>
      </c>
      <c r="BF242" s="234">
        <f>IF(N242="snížená",J242,0)</f>
        <v>0</v>
      </c>
      <c r="BG242" s="234">
        <f>IF(N242="zákl. přenesená",J242,0)</f>
        <v>0</v>
      </c>
      <c r="BH242" s="234">
        <f>IF(N242="sníž. přenesená",J242,0)</f>
        <v>0</v>
      </c>
      <c r="BI242" s="234">
        <f>IF(N242="nulová",J242,0)</f>
        <v>0</v>
      </c>
      <c r="BJ242" s="18" t="s">
        <v>81</v>
      </c>
      <c r="BK242" s="234">
        <f>ROUND(I242*H242,2)</f>
        <v>0</v>
      </c>
      <c r="BL242" s="18" t="s">
        <v>225</v>
      </c>
      <c r="BM242" s="233" t="s">
        <v>643</v>
      </c>
    </row>
    <row r="243" s="2" customFormat="1" ht="16.5" customHeight="1">
      <c r="A243" s="39"/>
      <c r="B243" s="40"/>
      <c r="C243" s="221" t="s">
        <v>644</v>
      </c>
      <c r="D243" s="221" t="s">
        <v>153</v>
      </c>
      <c r="E243" s="222" t="s">
        <v>645</v>
      </c>
      <c r="F243" s="223" t="s">
        <v>646</v>
      </c>
      <c r="G243" s="224" t="s">
        <v>212</v>
      </c>
      <c r="H243" s="225">
        <v>120</v>
      </c>
      <c r="I243" s="226"/>
      <c r="J243" s="227">
        <f>ROUND(I243*H243,2)</f>
        <v>0</v>
      </c>
      <c r="K243" s="228"/>
      <c r="L243" s="45"/>
      <c r="M243" s="229" t="s">
        <v>1</v>
      </c>
      <c r="N243" s="230" t="s">
        <v>38</v>
      </c>
      <c r="O243" s="92"/>
      <c r="P243" s="231">
        <f>O243*H243</f>
        <v>0</v>
      </c>
      <c r="Q243" s="231">
        <v>0</v>
      </c>
      <c r="R243" s="231">
        <f>Q243*H243</f>
        <v>0</v>
      </c>
      <c r="S243" s="231">
        <v>0</v>
      </c>
      <c r="T243" s="232">
        <f>S243*H243</f>
        <v>0</v>
      </c>
      <c r="U243" s="39"/>
      <c r="V243" s="39"/>
      <c r="W243" s="39"/>
      <c r="X243" s="39"/>
      <c r="Y243" s="39"/>
      <c r="Z243" s="39"/>
      <c r="AA243" s="39"/>
      <c r="AB243" s="39"/>
      <c r="AC243" s="39"/>
      <c r="AD243" s="39"/>
      <c r="AE243" s="39"/>
      <c r="AR243" s="233" t="s">
        <v>225</v>
      </c>
      <c r="AT243" s="233" t="s">
        <v>153</v>
      </c>
      <c r="AU243" s="233" t="s">
        <v>83</v>
      </c>
      <c r="AY243" s="18" t="s">
        <v>152</v>
      </c>
      <c r="BE243" s="234">
        <f>IF(N243="základní",J243,0)</f>
        <v>0</v>
      </c>
      <c r="BF243" s="234">
        <f>IF(N243="snížená",J243,0)</f>
        <v>0</v>
      </c>
      <c r="BG243" s="234">
        <f>IF(N243="zákl. přenesená",J243,0)</f>
        <v>0</v>
      </c>
      <c r="BH243" s="234">
        <f>IF(N243="sníž. přenesená",J243,0)</f>
        <v>0</v>
      </c>
      <c r="BI243" s="234">
        <f>IF(N243="nulová",J243,0)</f>
        <v>0</v>
      </c>
      <c r="BJ243" s="18" t="s">
        <v>81</v>
      </c>
      <c r="BK243" s="234">
        <f>ROUND(I243*H243,2)</f>
        <v>0</v>
      </c>
      <c r="BL243" s="18" t="s">
        <v>225</v>
      </c>
      <c r="BM243" s="233" t="s">
        <v>647</v>
      </c>
    </row>
    <row r="244" s="2" customFormat="1" ht="16.5" customHeight="1">
      <c r="A244" s="39"/>
      <c r="B244" s="40"/>
      <c r="C244" s="221" t="s">
        <v>648</v>
      </c>
      <c r="D244" s="221" t="s">
        <v>153</v>
      </c>
      <c r="E244" s="222" t="s">
        <v>649</v>
      </c>
      <c r="F244" s="223" t="s">
        <v>650</v>
      </c>
      <c r="G244" s="224" t="s">
        <v>293</v>
      </c>
      <c r="H244" s="225">
        <v>600</v>
      </c>
      <c r="I244" s="226"/>
      <c r="J244" s="227">
        <f>ROUND(I244*H244,2)</f>
        <v>0</v>
      </c>
      <c r="K244" s="228"/>
      <c r="L244" s="45"/>
      <c r="M244" s="229" t="s">
        <v>1</v>
      </c>
      <c r="N244" s="230" t="s">
        <v>38</v>
      </c>
      <c r="O244" s="92"/>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225</v>
      </c>
      <c r="AT244" s="233" t="s">
        <v>153</v>
      </c>
      <c r="AU244" s="233" t="s">
        <v>83</v>
      </c>
      <c r="AY244" s="18" t="s">
        <v>152</v>
      </c>
      <c r="BE244" s="234">
        <f>IF(N244="základní",J244,0)</f>
        <v>0</v>
      </c>
      <c r="BF244" s="234">
        <f>IF(N244="snížená",J244,0)</f>
        <v>0</v>
      </c>
      <c r="BG244" s="234">
        <f>IF(N244="zákl. přenesená",J244,0)</f>
        <v>0</v>
      </c>
      <c r="BH244" s="234">
        <f>IF(N244="sníž. přenesená",J244,0)</f>
        <v>0</v>
      </c>
      <c r="BI244" s="234">
        <f>IF(N244="nulová",J244,0)</f>
        <v>0</v>
      </c>
      <c r="BJ244" s="18" t="s">
        <v>81</v>
      </c>
      <c r="BK244" s="234">
        <f>ROUND(I244*H244,2)</f>
        <v>0</v>
      </c>
      <c r="BL244" s="18" t="s">
        <v>225</v>
      </c>
      <c r="BM244" s="233" t="s">
        <v>651</v>
      </c>
    </row>
    <row r="245" s="2" customFormat="1" ht="16.5" customHeight="1">
      <c r="A245" s="39"/>
      <c r="B245" s="40"/>
      <c r="C245" s="221" t="s">
        <v>652</v>
      </c>
      <c r="D245" s="221" t="s">
        <v>153</v>
      </c>
      <c r="E245" s="222" t="s">
        <v>653</v>
      </c>
      <c r="F245" s="223" t="s">
        <v>654</v>
      </c>
      <c r="G245" s="224" t="s">
        <v>293</v>
      </c>
      <c r="H245" s="225">
        <v>600</v>
      </c>
      <c r="I245" s="226"/>
      <c r="J245" s="227">
        <f>ROUND(I245*H245,2)</f>
        <v>0</v>
      </c>
      <c r="K245" s="228"/>
      <c r="L245" s="45"/>
      <c r="M245" s="229" t="s">
        <v>1</v>
      </c>
      <c r="N245" s="230" t="s">
        <v>38</v>
      </c>
      <c r="O245" s="92"/>
      <c r="P245" s="231">
        <f>O245*H245</f>
        <v>0</v>
      </c>
      <c r="Q245" s="231">
        <v>0</v>
      </c>
      <c r="R245" s="231">
        <f>Q245*H245</f>
        <v>0</v>
      </c>
      <c r="S245" s="231">
        <v>0</v>
      </c>
      <c r="T245" s="232">
        <f>S245*H245</f>
        <v>0</v>
      </c>
      <c r="U245" s="39"/>
      <c r="V245" s="39"/>
      <c r="W245" s="39"/>
      <c r="X245" s="39"/>
      <c r="Y245" s="39"/>
      <c r="Z245" s="39"/>
      <c r="AA245" s="39"/>
      <c r="AB245" s="39"/>
      <c r="AC245" s="39"/>
      <c r="AD245" s="39"/>
      <c r="AE245" s="39"/>
      <c r="AR245" s="233" t="s">
        <v>225</v>
      </c>
      <c r="AT245" s="233" t="s">
        <v>153</v>
      </c>
      <c r="AU245" s="233" t="s">
        <v>83</v>
      </c>
      <c r="AY245" s="18" t="s">
        <v>152</v>
      </c>
      <c r="BE245" s="234">
        <f>IF(N245="základní",J245,0)</f>
        <v>0</v>
      </c>
      <c r="BF245" s="234">
        <f>IF(N245="snížená",J245,0)</f>
        <v>0</v>
      </c>
      <c r="BG245" s="234">
        <f>IF(N245="zákl. přenesená",J245,0)</f>
        <v>0</v>
      </c>
      <c r="BH245" s="234">
        <f>IF(N245="sníž. přenesená",J245,0)</f>
        <v>0</v>
      </c>
      <c r="BI245" s="234">
        <f>IF(N245="nulová",J245,0)</f>
        <v>0</v>
      </c>
      <c r="BJ245" s="18" t="s">
        <v>81</v>
      </c>
      <c r="BK245" s="234">
        <f>ROUND(I245*H245,2)</f>
        <v>0</v>
      </c>
      <c r="BL245" s="18" t="s">
        <v>225</v>
      </c>
      <c r="BM245" s="233" t="s">
        <v>655</v>
      </c>
    </row>
    <row r="246" s="2" customFormat="1" ht="16.5" customHeight="1">
      <c r="A246" s="39"/>
      <c r="B246" s="40"/>
      <c r="C246" s="221" t="s">
        <v>656</v>
      </c>
      <c r="D246" s="221" t="s">
        <v>153</v>
      </c>
      <c r="E246" s="222" t="s">
        <v>657</v>
      </c>
      <c r="F246" s="223" t="s">
        <v>658</v>
      </c>
      <c r="G246" s="224" t="s">
        <v>293</v>
      </c>
      <c r="H246" s="225">
        <v>600</v>
      </c>
      <c r="I246" s="226"/>
      <c r="J246" s="227">
        <f>ROUND(I246*H246,2)</f>
        <v>0</v>
      </c>
      <c r="K246" s="228"/>
      <c r="L246" s="45"/>
      <c r="M246" s="229" t="s">
        <v>1</v>
      </c>
      <c r="N246" s="230" t="s">
        <v>38</v>
      </c>
      <c r="O246" s="92"/>
      <c r="P246" s="231">
        <f>O246*H246</f>
        <v>0</v>
      </c>
      <c r="Q246" s="231">
        <v>0</v>
      </c>
      <c r="R246" s="231">
        <f>Q246*H246</f>
        <v>0</v>
      </c>
      <c r="S246" s="231">
        <v>0</v>
      </c>
      <c r="T246" s="232">
        <f>S246*H246</f>
        <v>0</v>
      </c>
      <c r="U246" s="39"/>
      <c r="V246" s="39"/>
      <c r="W246" s="39"/>
      <c r="X246" s="39"/>
      <c r="Y246" s="39"/>
      <c r="Z246" s="39"/>
      <c r="AA246" s="39"/>
      <c r="AB246" s="39"/>
      <c r="AC246" s="39"/>
      <c r="AD246" s="39"/>
      <c r="AE246" s="39"/>
      <c r="AR246" s="233" t="s">
        <v>225</v>
      </c>
      <c r="AT246" s="233" t="s">
        <v>153</v>
      </c>
      <c r="AU246" s="233" t="s">
        <v>83</v>
      </c>
      <c r="AY246" s="18" t="s">
        <v>152</v>
      </c>
      <c r="BE246" s="234">
        <f>IF(N246="základní",J246,0)</f>
        <v>0</v>
      </c>
      <c r="BF246" s="234">
        <f>IF(N246="snížená",J246,0)</f>
        <v>0</v>
      </c>
      <c r="BG246" s="234">
        <f>IF(N246="zákl. přenesená",J246,0)</f>
        <v>0</v>
      </c>
      <c r="BH246" s="234">
        <f>IF(N246="sníž. přenesená",J246,0)</f>
        <v>0</v>
      </c>
      <c r="BI246" s="234">
        <f>IF(N246="nulová",J246,0)</f>
        <v>0</v>
      </c>
      <c r="BJ246" s="18" t="s">
        <v>81</v>
      </c>
      <c r="BK246" s="234">
        <f>ROUND(I246*H246,2)</f>
        <v>0</v>
      </c>
      <c r="BL246" s="18" t="s">
        <v>225</v>
      </c>
      <c r="BM246" s="233" t="s">
        <v>659</v>
      </c>
    </row>
    <row r="247" s="2" customFormat="1" ht="16.5" customHeight="1">
      <c r="A247" s="39"/>
      <c r="B247" s="40"/>
      <c r="C247" s="221" t="s">
        <v>660</v>
      </c>
      <c r="D247" s="221" t="s">
        <v>153</v>
      </c>
      <c r="E247" s="222" t="s">
        <v>661</v>
      </c>
      <c r="F247" s="223" t="s">
        <v>662</v>
      </c>
      <c r="G247" s="224" t="s">
        <v>293</v>
      </c>
      <c r="H247" s="225">
        <v>150</v>
      </c>
      <c r="I247" s="226"/>
      <c r="J247" s="227">
        <f>ROUND(I247*H247,2)</f>
        <v>0</v>
      </c>
      <c r="K247" s="228"/>
      <c r="L247" s="45"/>
      <c r="M247" s="229" t="s">
        <v>1</v>
      </c>
      <c r="N247" s="230" t="s">
        <v>38</v>
      </c>
      <c r="O247" s="92"/>
      <c r="P247" s="231">
        <f>O247*H247</f>
        <v>0</v>
      </c>
      <c r="Q247" s="231">
        <v>0</v>
      </c>
      <c r="R247" s="231">
        <f>Q247*H247</f>
        <v>0</v>
      </c>
      <c r="S247" s="231">
        <v>0</v>
      </c>
      <c r="T247" s="232">
        <f>S247*H247</f>
        <v>0</v>
      </c>
      <c r="U247" s="39"/>
      <c r="V247" s="39"/>
      <c r="W247" s="39"/>
      <c r="X247" s="39"/>
      <c r="Y247" s="39"/>
      <c r="Z247" s="39"/>
      <c r="AA247" s="39"/>
      <c r="AB247" s="39"/>
      <c r="AC247" s="39"/>
      <c r="AD247" s="39"/>
      <c r="AE247" s="39"/>
      <c r="AR247" s="233" t="s">
        <v>225</v>
      </c>
      <c r="AT247" s="233" t="s">
        <v>153</v>
      </c>
      <c r="AU247" s="233" t="s">
        <v>83</v>
      </c>
      <c r="AY247" s="18" t="s">
        <v>152</v>
      </c>
      <c r="BE247" s="234">
        <f>IF(N247="základní",J247,0)</f>
        <v>0</v>
      </c>
      <c r="BF247" s="234">
        <f>IF(N247="snížená",J247,0)</f>
        <v>0</v>
      </c>
      <c r="BG247" s="234">
        <f>IF(N247="zákl. přenesená",J247,0)</f>
        <v>0</v>
      </c>
      <c r="BH247" s="234">
        <f>IF(N247="sníž. přenesená",J247,0)</f>
        <v>0</v>
      </c>
      <c r="BI247" s="234">
        <f>IF(N247="nulová",J247,0)</f>
        <v>0</v>
      </c>
      <c r="BJ247" s="18" t="s">
        <v>81</v>
      </c>
      <c r="BK247" s="234">
        <f>ROUND(I247*H247,2)</f>
        <v>0</v>
      </c>
      <c r="BL247" s="18" t="s">
        <v>225</v>
      </c>
      <c r="BM247" s="233" t="s">
        <v>663</v>
      </c>
    </row>
    <row r="248" s="2" customFormat="1" ht="16.5" customHeight="1">
      <c r="A248" s="39"/>
      <c r="B248" s="40"/>
      <c r="C248" s="221" t="s">
        <v>664</v>
      </c>
      <c r="D248" s="221" t="s">
        <v>153</v>
      </c>
      <c r="E248" s="222" t="s">
        <v>665</v>
      </c>
      <c r="F248" s="223" t="s">
        <v>666</v>
      </c>
      <c r="G248" s="224" t="s">
        <v>293</v>
      </c>
      <c r="H248" s="225">
        <v>150</v>
      </c>
      <c r="I248" s="226"/>
      <c r="J248" s="227">
        <f>ROUND(I248*H248,2)</f>
        <v>0</v>
      </c>
      <c r="K248" s="228"/>
      <c r="L248" s="45"/>
      <c r="M248" s="229" t="s">
        <v>1</v>
      </c>
      <c r="N248" s="230" t="s">
        <v>38</v>
      </c>
      <c r="O248" s="92"/>
      <c r="P248" s="231">
        <f>O248*H248</f>
        <v>0</v>
      </c>
      <c r="Q248" s="231">
        <v>0</v>
      </c>
      <c r="R248" s="231">
        <f>Q248*H248</f>
        <v>0</v>
      </c>
      <c r="S248" s="231">
        <v>0</v>
      </c>
      <c r="T248" s="232">
        <f>S248*H248</f>
        <v>0</v>
      </c>
      <c r="U248" s="39"/>
      <c r="V248" s="39"/>
      <c r="W248" s="39"/>
      <c r="X248" s="39"/>
      <c r="Y248" s="39"/>
      <c r="Z248" s="39"/>
      <c r="AA248" s="39"/>
      <c r="AB248" s="39"/>
      <c r="AC248" s="39"/>
      <c r="AD248" s="39"/>
      <c r="AE248" s="39"/>
      <c r="AR248" s="233" t="s">
        <v>225</v>
      </c>
      <c r="AT248" s="233" t="s">
        <v>153</v>
      </c>
      <c r="AU248" s="233" t="s">
        <v>83</v>
      </c>
      <c r="AY248" s="18" t="s">
        <v>152</v>
      </c>
      <c r="BE248" s="234">
        <f>IF(N248="základní",J248,0)</f>
        <v>0</v>
      </c>
      <c r="BF248" s="234">
        <f>IF(N248="snížená",J248,0)</f>
        <v>0</v>
      </c>
      <c r="BG248" s="234">
        <f>IF(N248="zákl. přenesená",J248,0)</f>
        <v>0</v>
      </c>
      <c r="BH248" s="234">
        <f>IF(N248="sníž. přenesená",J248,0)</f>
        <v>0</v>
      </c>
      <c r="BI248" s="234">
        <f>IF(N248="nulová",J248,0)</f>
        <v>0</v>
      </c>
      <c r="BJ248" s="18" t="s">
        <v>81</v>
      </c>
      <c r="BK248" s="234">
        <f>ROUND(I248*H248,2)</f>
        <v>0</v>
      </c>
      <c r="BL248" s="18" t="s">
        <v>225</v>
      </c>
      <c r="BM248" s="233" t="s">
        <v>667</v>
      </c>
    </row>
    <row r="249" s="2" customFormat="1" ht="16.5" customHeight="1">
      <c r="A249" s="39"/>
      <c r="B249" s="40"/>
      <c r="C249" s="221" t="s">
        <v>668</v>
      </c>
      <c r="D249" s="221" t="s">
        <v>153</v>
      </c>
      <c r="E249" s="222" t="s">
        <v>669</v>
      </c>
      <c r="F249" s="223" t="s">
        <v>670</v>
      </c>
      <c r="G249" s="224" t="s">
        <v>293</v>
      </c>
      <c r="H249" s="225">
        <v>40</v>
      </c>
      <c r="I249" s="226"/>
      <c r="J249" s="227">
        <f>ROUND(I249*H249,2)</f>
        <v>0</v>
      </c>
      <c r="K249" s="228"/>
      <c r="L249" s="45"/>
      <c r="M249" s="229" t="s">
        <v>1</v>
      </c>
      <c r="N249" s="230" t="s">
        <v>38</v>
      </c>
      <c r="O249" s="92"/>
      <c r="P249" s="231">
        <f>O249*H249</f>
        <v>0</v>
      </c>
      <c r="Q249" s="231">
        <v>0</v>
      </c>
      <c r="R249" s="231">
        <f>Q249*H249</f>
        <v>0</v>
      </c>
      <c r="S249" s="231">
        <v>0</v>
      </c>
      <c r="T249" s="232">
        <f>S249*H249</f>
        <v>0</v>
      </c>
      <c r="U249" s="39"/>
      <c r="V249" s="39"/>
      <c r="W249" s="39"/>
      <c r="X249" s="39"/>
      <c r="Y249" s="39"/>
      <c r="Z249" s="39"/>
      <c r="AA249" s="39"/>
      <c r="AB249" s="39"/>
      <c r="AC249" s="39"/>
      <c r="AD249" s="39"/>
      <c r="AE249" s="39"/>
      <c r="AR249" s="233" t="s">
        <v>225</v>
      </c>
      <c r="AT249" s="233" t="s">
        <v>153</v>
      </c>
      <c r="AU249" s="233" t="s">
        <v>83</v>
      </c>
      <c r="AY249" s="18" t="s">
        <v>152</v>
      </c>
      <c r="BE249" s="234">
        <f>IF(N249="základní",J249,0)</f>
        <v>0</v>
      </c>
      <c r="BF249" s="234">
        <f>IF(N249="snížená",J249,0)</f>
        <v>0</v>
      </c>
      <c r="BG249" s="234">
        <f>IF(N249="zákl. přenesená",J249,0)</f>
        <v>0</v>
      </c>
      <c r="BH249" s="234">
        <f>IF(N249="sníž. přenesená",J249,0)</f>
        <v>0</v>
      </c>
      <c r="BI249" s="234">
        <f>IF(N249="nulová",J249,0)</f>
        <v>0</v>
      </c>
      <c r="BJ249" s="18" t="s">
        <v>81</v>
      </c>
      <c r="BK249" s="234">
        <f>ROUND(I249*H249,2)</f>
        <v>0</v>
      </c>
      <c r="BL249" s="18" t="s">
        <v>225</v>
      </c>
      <c r="BM249" s="233" t="s">
        <v>671</v>
      </c>
    </row>
    <row r="250" s="2" customFormat="1" ht="16.5" customHeight="1">
      <c r="A250" s="39"/>
      <c r="B250" s="40"/>
      <c r="C250" s="221" t="s">
        <v>672</v>
      </c>
      <c r="D250" s="221" t="s">
        <v>153</v>
      </c>
      <c r="E250" s="222" t="s">
        <v>673</v>
      </c>
      <c r="F250" s="223" t="s">
        <v>674</v>
      </c>
      <c r="G250" s="224" t="s">
        <v>293</v>
      </c>
      <c r="H250" s="225">
        <v>8</v>
      </c>
      <c r="I250" s="226"/>
      <c r="J250" s="227">
        <f>ROUND(I250*H250,2)</f>
        <v>0</v>
      </c>
      <c r="K250" s="228"/>
      <c r="L250" s="45"/>
      <c r="M250" s="229" t="s">
        <v>1</v>
      </c>
      <c r="N250" s="230" t="s">
        <v>38</v>
      </c>
      <c r="O250" s="92"/>
      <c r="P250" s="231">
        <f>O250*H250</f>
        <v>0</v>
      </c>
      <c r="Q250" s="231">
        <v>0</v>
      </c>
      <c r="R250" s="231">
        <f>Q250*H250</f>
        <v>0</v>
      </c>
      <c r="S250" s="231">
        <v>0</v>
      </c>
      <c r="T250" s="232">
        <f>S250*H250</f>
        <v>0</v>
      </c>
      <c r="U250" s="39"/>
      <c r="V250" s="39"/>
      <c r="W250" s="39"/>
      <c r="X250" s="39"/>
      <c r="Y250" s="39"/>
      <c r="Z250" s="39"/>
      <c r="AA250" s="39"/>
      <c r="AB250" s="39"/>
      <c r="AC250" s="39"/>
      <c r="AD250" s="39"/>
      <c r="AE250" s="39"/>
      <c r="AR250" s="233" t="s">
        <v>225</v>
      </c>
      <c r="AT250" s="233" t="s">
        <v>153</v>
      </c>
      <c r="AU250" s="233" t="s">
        <v>83</v>
      </c>
      <c r="AY250" s="18" t="s">
        <v>152</v>
      </c>
      <c r="BE250" s="234">
        <f>IF(N250="základní",J250,0)</f>
        <v>0</v>
      </c>
      <c r="BF250" s="234">
        <f>IF(N250="snížená",J250,0)</f>
        <v>0</v>
      </c>
      <c r="BG250" s="234">
        <f>IF(N250="zákl. přenesená",J250,0)</f>
        <v>0</v>
      </c>
      <c r="BH250" s="234">
        <f>IF(N250="sníž. přenesená",J250,0)</f>
        <v>0</v>
      </c>
      <c r="BI250" s="234">
        <f>IF(N250="nulová",J250,0)</f>
        <v>0</v>
      </c>
      <c r="BJ250" s="18" t="s">
        <v>81</v>
      </c>
      <c r="BK250" s="234">
        <f>ROUND(I250*H250,2)</f>
        <v>0</v>
      </c>
      <c r="BL250" s="18" t="s">
        <v>225</v>
      </c>
      <c r="BM250" s="233" t="s">
        <v>675</v>
      </c>
    </row>
    <row r="251" s="2" customFormat="1" ht="16.5" customHeight="1">
      <c r="A251" s="39"/>
      <c r="B251" s="40"/>
      <c r="C251" s="221" t="s">
        <v>676</v>
      </c>
      <c r="D251" s="221" t="s">
        <v>153</v>
      </c>
      <c r="E251" s="222" t="s">
        <v>677</v>
      </c>
      <c r="F251" s="223" t="s">
        <v>365</v>
      </c>
      <c r="G251" s="224" t="s">
        <v>366</v>
      </c>
      <c r="H251" s="262"/>
      <c r="I251" s="226"/>
      <c r="J251" s="227">
        <f>ROUND(I251*H251,2)</f>
        <v>0</v>
      </c>
      <c r="K251" s="228"/>
      <c r="L251" s="45"/>
      <c r="M251" s="229" t="s">
        <v>1</v>
      </c>
      <c r="N251" s="230" t="s">
        <v>38</v>
      </c>
      <c r="O251" s="92"/>
      <c r="P251" s="231">
        <f>O251*H251</f>
        <v>0</v>
      </c>
      <c r="Q251" s="231">
        <v>0</v>
      </c>
      <c r="R251" s="231">
        <f>Q251*H251</f>
        <v>0</v>
      </c>
      <c r="S251" s="231">
        <v>0</v>
      </c>
      <c r="T251" s="232">
        <f>S251*H251</f>
        <v>0</v>
      </c>
      <c r="U251" s="39"/>
      <c r="V251" s="39"/>
      <c r="W251" s="39"/>
      <c r="X251" s="39"/>
      <c r="Y251" s="39"/>
      <c r="Z251" s="39"/>
      <c r="AA251" s="39"/>
      <c r="AB251" s="39"/>
      <c r="AC251" s="39"/>
      <c r="AD251" s="39"/>
      <c r="AE251" s="39"/>
      <c r="AR251" s="233" t="s">
        <v>225</v>
      </c>
      <c r="AT251" s="233" t="s">
        <v>153</v>
      </c>
      <c r="AU251" s="233" t="s">
        <v>83</v>
      </c>
      <c r="AY251" s="18" t="s">
        <v>152</v>
      </c>
      <c r="BE251" s="234">
        <f>IF(N251="základní",J251,0)</f>
        <v>0</v>
      </c>
      <c r="BF251" s="234">
        <f>IF(N251="snížená",J251,0)</f>
        <v>0</v>
      </c>
      <c r="BG251" s="234">
        <f>IF(N251="zákl. přenesená",J251,0)</f>
        <v>0</v>
      </c>
      <c r="BH251" s="234">
        <f>IF(N251="sníž. přenesená",J251,0)</f>
        <v>0</v>
      </c>
      <c r="BI251" s="234">
        <f>IF(N251="nulová",J251,0)</f>
        <v>0</v>
      </c>
      <c r="BJ251" s="18" t="s">
        <v>81</v>
      </c>
      <c r="BK251" s="234">
        <f>ROUND(I251*H251,2)</f>
        <v>0</v>
      </c>
      <c r="BL251" s="18" t="s">
        <v>225</v>
      </c>
      <c r="BM251" s="233" t="s">
        <v>678</v>
      </c>
    </row>
    <row r="252" s="11" customFormat="1" ht="22.8" customHeight="1">
      <c r="A252" s="11"/>
      <c r="B252" s="207"/>
      <c r="C252" s="208"/>
      <c r="D252" s="209" t="s">
        <v>72</v>
      </c>
      <c r="E252" s="260" t="s">
        <v>679</v>
      </c>
      <c r="F252" s="260" t="s">
        <v>680</v>
      </c>
      <c r="G252" s="208"/>
      <c r="H252" s="208"/>
      <c r="I252" s="211"/>
      <c r="J252" s="261">
        <f>BK252</f>
        <v>0</v>
      </c>
      <c r="K252" s="208"/>
      <c r="L252" s="213"/>
      <c r="M252" s="214"/>
      <c r="N252" s="215"/>
      <c r="O252" s="215"/>
      <c r="P252" s="216">
        <f>P253+SUM(P254:P266)</f>
        <v>0</v>
      </c>
      <c r="Q252" s="215"/>
      <c r="R252" s="216">
        <f>R253+SUM(R254:R266)</f>
        <v>0</v>
      </c>
      <c r="S252" s="215"/>
      <c r="T252" s="217">
        <f>T253+SUM(T254:T266)</f>
        <v>0</v>
      </c>
      <c r="U252" s="11"/>
      <c r="V252" s="11"/>
      <c r="W252" s="11"/>
      <c r="X252" s="11"/>
      <c r="Y252" s="11"/>
      <c r="Z252" s="11"/>
      <c r="AA252" s="11"/>
      <c r="AB252" s="11"/>
      <c r="AC252" s="11"/>
      <c r="AD252" s="11"/>
      <c r="AE252" s="11"/>
      <c r="AR252" s="218" t="s">
        <v>83</v>
      </c>
      <c r="AT252" s="219" t="s">
        <v>72</v>
      </c>
      <c r="AU252" s="219" t="s">
        <v>81</v>
      </c>
      <c r="AY252" s="218" t="s">
        <v>152</v>
      </c>
      <c r="BK252" s="220">
        <f>BK253+SUM(BK254:BK266)</f>
        <v>0</v>
      </c>
    </row>
    <row r="253" s="2" customFormat="1" ht="16.5" customHeight="1">
      <c r="A253" s="39"/>
      <c r="B253" s="40"/>
      <c r="C253" s="221" t="s">
        <v>681</v>
      </c>
      <c r="D253" s="221" t="s">
        <v>153</v>
      </c>
      <c r="E253" s="222" t="s">
        <v>682</v>
      </c>
      <c r="F253" s="223" t="s">
        <v>683</v>
      </c>
      <c r="G253" s="224" t="s">
        <v>293</v>
      </c>
      <c r="H253" s="225">
        <v>2</v>
      </c>
      <c r="I253" s="226"/>
      <c r="J253" s="227">
        <f>ROUND(I253*H253,2)</f>
        <v>0</v>
      </c>
      <c r="K253" s="228"/>
      <c r="L253" s="45"/>
      <c r="M253" s="229" t="s">
        <v>1</v>
      </c>
      <c r="N253" s="230" t="s">
        <v>38</v>
      </c>
      <c r="O253" s="92"/>
      <c r="P253" s="231">
        <f>O253*H253</f>
        <v>0</v>
      </c>
      <c r="Q253" s="231">
        <v>0</v>
      </c>
      <c r="R253" s="231">
        <f>Q253*H253</f>
        <v>0</v>
      </c>
      <c r="S253" s="231">
        <v>0</v>
      </c>
      <c r="T253" s="232">
        <f>S253*H253</f>
        <v>0</v>
      </c>
      <c r="U253" s="39"/>
      <c r="V253" s="39"/>
      <c r="W253" s="39"/>
      <c r="X253" s="39"/>
      <c r="Y253" s="39"/>
      <c r="Z253" s="39"/>
      <c r="AA253" s="39"/>
      <c r="AB253" s="39"/>
      <c r="AC253" s="39"/>
      <c r="AD253" s="39"/>
      <c r="AE253" s="39"/>
      <c r="AR253" s="233" t="s">
        <v>225</v>
      </c>
      <c r="AT253" s="233" t="s">
        <v>153</v>
      </c>
      <c r="AU253" s="233" t="s">
        <v>83</v>
      </c>
      <c r="AY253" s="18" t="s">
        <v>152</v>
      </c>
      <c r="BE253" s="234">
        <f>IF(N253="základní",J253,0)</f>
        <v>0</v>
      </c>
      <c r="BF253" s="234">
        <f>IF(N253="snížená",J253,0)</f>
        <v>0</v>
      </c>
      <c r="BG253" s="234">
        <f>IF(N253="zákl. přenesená",J253,0)</f>
        <v>0</v>
      </c>
      <c r="BH253" s="234">
        <f>IF(N253="sníž. přenesená",J253,0)</f>
        <v>0</v>
      </c>
      <c r="BI253" s="234">
        <f>IF(N253="nulová",J253,0)</f>
        <v>0</v>
      </c>
      <c r="BJ253" s="18" t="s">
        <v>81</v>
      </c>
      <c r="BK253" s="234">
        <f>ROUND(I253*H253,2)</f>
        <v>0</v>
      </c>
      <c r="BL253" s="18" t="s">
        <v>225</v>
      </c>
      <c r="BM253" s="233" t="s">
        <v>684</v>
      </c>
    </row>
    <row r="254" s="2" customFormat="1" ht="21.75" customHeight="1">
      <c r="A254" s="39"/>
      <c r="B254" s="40"/>
      <c r="C254" s="221" t="s">
        <v>685</v>
      </c>
      <c r="D254" s="221" t="s">
        <v>153</v>
      </c>
      <c r="E254" s="222" t="s">
        <v>686</v>
      </c>
      <c r="F254" s="223" t="s">
        <v>687</v>
      </c>
      <c r="G254" s="224" t="s">
        <v>156</v>
      </c>
      <c r="H254" s="225">
        <v>50</v>
      </c>
      <c r="I254" s="226"/>
      <c r="J254" s="227">
        <f>ROUND(I254*H254,2)</f>
        <v>0</v>
      </c>
      <c r="K254" s="228"/>
      <c r="L254" s="45"/>
      <c r="M254" s="229" t="s">
        <v>1</v>
      </c>
      <c r="N254" s="230" t="s">
        <v>38</v>
      </c>
      <c r="O254" s="92"/>
      <c r="P254" s="231">
        <f>O254*H254</f>
        <v>0</v>
      </c>
      <c r="Q254" s="231">
        <v>0</v>
      </c>
      <c r="R254" s="231">
        <f>Q254*H254</f>
        <v>0</v>
      </c>
      <c r="S254" s="231">
        <v>0</v>
      </c>
      <c r="T254" s="232">
        <f>S254*H254</f>
        <v>0</v>
      </c>
      <c r="U254" s="39"/>
      <c r="V254" s="39"/>
      <c r="W254" s="39"/>
      <c r="X254" s="39"/>
      <c r="Y254" s="39"/>
      <c r="Z254" s="39"/>
      <c r="AA254" s="39"/>
      <c r="AB254" s="39"/>
      <c r="AC254" s="39"/>
      <c r="AD254" s="39"/>
      <c r="AE254" s="39"/>
      <c r="AR254" s="233" t="s">
        <v>225</v>
      </c>
      <c r="AT254" s="233" t="s">
        <v>153</v>
      </c>
      <c r="AU254" s="233" t="s">
        <v>83</v>
      </c>
      <c r="AY254" s="18" t="s">
        <v>152</v>
      </c>
      <c r="BE254" s="234">
        <f>IF(N254="základní",J254,0)</f>
        <v>0</v>
      </c>
      <c r="BF254" s="234">
        <f>IF(N254="snížená",J254,0)</f>
        <v>0</v>
      </c>
      <c r="BG254" s="234">
        <f>IF(N254="zákl. přenesená",J254,0)</f>
        <v>0</v>
      </c>
      <c r="BH254" s="234">
        <f>IF(N254="sníž. přenesená",J254,0)</f>
        <v>0</v>
      </c>
      <c r="BI254" s="234">
        <f>IF(N254="nulová",J254,0)</f>
        <v>0</v>
      </c>
      <c r="BJ254" s="18" t="s">
        <v>81</v>
      </c>
      <c r="BK254" s="234">
        <f>ROUND(I254*H254,2)</f>
        <v>0</v>
      </c>
      <c r="BL254" s="18" t="s">
        <v>225</v>
      </c>
      <c r="BM254" s="233" t="s">
        <v>688</v>
      </c>
    </row>
    <row r="255" s="2" customFormat="1" ht="16.5" customHeight="1">
      <c r="A255" s="39"/>
      <c r="B255" s="40"/>
      <c r="C255" s="221" t="s">
        <v>689</v>
      </c>
      <c r="D255" s="221" t="s">
        <v>153</v>
      </c>
      <c r="E255" s="222" t="s">
        <v>690</v>
      </c>
      <c r="F255" s="223" t="s">
        <v>691</v>
      </c>
      <c r="G255" s="224" t="s">
        <v>212</v>
      </c>
      <c r="H255" s="225">
        <v>14</v>
      </c>
      <c r="I255" s="226"/>
      <c r="J255" s="227">
        <f>ROUND(I255*H255,2)</f>
        <v>0</v>
      </c>
      <c r="K255" s="228"/>
      <c r="L255" s="45"/>
      <c r="M255" s="229" t="s">
        <v>1</v>
      </c>
      <c r="N255" s="230" t="s">
        <v>38</v>
      </c>
      <c r="O255" s="92"/>
      <c r="P255" s="231">
        <f>O255*H255</f>
        <v>0</v>
      </c>
      <c r="Q255" s="231">
        <v>0</v>
      </c>
      <c r="R255" s="231">
        <f>Q255*H255</f>
        <v>0</v>
      </c>
      <c r="S255" s="231">
        <v>0</v>
      </c>
      <c r="T255" s="232">
        <f>S255*H255</f>
        <v>0</v>
      </c>
      <c r="U255" s="39"/>
      <c r="V255" s="39"/>
      <c r="W255" s="39"/>
      <c r="X255" s="39"/>
      <c r="Y255" s="39"/>
      <c r="Z255" s="39"/>
      <c r="AA255" s="39"/>
      <c r="AB255" s="39"/>
      <c r="AC255" s="39"/>
      <c r="AD255" s="39"/>
      <c r="AE255" s="39"/>
      <c r="AR255" s="233" t="s">
        <v>225</v>
      </c>
      <c r="AT255" s="233" t="s">
        <v>153</v>
      </c>
      <c r="AU255" s="233" t="s">
        <v>83</v>
      </c>
      <c r="AY255" s="18" t="s">
        <v>152</v>
      </c>
      <c r="BE255" s="234">
        <f>IF(N255="základní",J255,0)</f>
        <v>0</v>
      </c>
      <c r="BF255" s="234">
        <f>IF(N255="snížená",J255,0)</f>
        <v>0</v>
      </c>
      <c r="BG255" s="234">
        <f>IF(N255="zákl. přenesená",J255,0)</f>
        <v>0</v>
      </c>
      <c r="BH255" s="234">
        <f>IF(N255="sníž. přenesená",J255,0)</f>
        <v>0</v>
      </c>
      <c r="BI255" s="234">
        <f>IF(N255="nulová",J255,0)</f>
        <v>0</v>
      </c>
      <c r="BJ255" s="18" t="s">
        <v>81</v>
      </c>
      <c r="BK255" s="234">
        <f>ROUND(I255*H255,2)</f>
        <v>0</v>
      </c>
      <c r="BL255" s="18" t="s">
        <v>225</v>
      </c>
      <c r="BM255" s="233" t="s">
        <v>692</v>
      </c>
    </row>
    <row r="256" s="2" customFormat="1" ht="16.5" customHeight="1">
      <c r="A256" s="39"/>
      <c r="B256" s="40"/>
      <c r="C256" s="221" t="s">
        <v>693</v>
      </c>
      <c r="D256" s="221" t="s">
        <v>153</v>
      </c>
      <c r="E256" s="222" t="s">
        <v>694</v>
      </c>
      <c r="F256" s="223" t="s">
        <v>695</v>
      </c>
      <c r="G256" s="224" t="s">
        <v>212</v>
      </c>
      <c r="H256" s="225">
        <v>38</v>
      </c>
      <c r="I256" s="226"/>
      <c r="J256" s="227">
        <f>ROUND(I256*H256,2)</f>
        <v>0</v>
      </c>
      <c r="K256" s="228"/>
      <c r="L256" s="45"/>
      <c r="M256" s="229" t="s">
        <v>1</v>
      </c>
      <c r="N256" s="230" t="s">
        <v>38</v>
      </c>
      <c r="O256" s="92"/>
      <c r="P256" s="231">
        <f>O256*H256</f>
        <v>0</v>
      </c>
      <c r="Q256" s="231">
        <v>0</v>
      </c>
      <c r="R256" s="231">
        <f>Q256*H256</f>
        <v>0</v>
      </c>
      <c r="S256" s="231">
        <v>0</v>
      </c>
      <c r="T256" s="232">
        <f>S256*H256</f>
        <v>0</v>
      </c>
      <c r="U256" s="39"/>
      <c r="V256" s="39"/>
      <c r="W256" s="39"/>
      <c r="X256" s="39"/>
      <c r="Y256" s="39"/>
      <c r="Z256" s="39"/>
      <c r="AA256" s="39"/>
      <c r="AB256" s="39"/>
      <c r="AC256" s="39"/>
      <c r="AD256" s="39"/>
      <c r="AE256" s="39"/>
      <c r="AR256" s="233" t="s">
        <v>225</v>
      </c>
      <c r="AT256" s="233" t="s">
        <v>153</v>
      </c>
      <c r="AU256" s="233" t="s">
        <v>83</v>
      </c>
      <c r="AY256" s="18" t="s">
        <v>152</v>
      </c>
      <c r="BE256" s="234">
        <f>IF(N256="základní",J256,0)</f>
        <v>0</v>
      </c>
      <c r="BF256" s="234">
        <f>IF(N256="snížená",J256,0)</f>
        <v>0</v>
      </c>
      <c r="BG256" s="234">
        <f>IF(N256="zákl. přenesená",J256,0)</f>
        <v>0</v>
      </c>
      <c r="BH256" s="234">
        <f>IF(N256="sníž. přenesená",J256,0)</f>
        <v>0</v>
      </c>
      <c r="BI256" s="234">
        <f>IF(N256="nulová",J256,0)</f>
        <v>0</v>
      </c>
      <c r="BJ256" s="18" t="s">
        <v>81</v>
      </c>
      <c r="BK256" s="234">
        <f>ROUND(I256*H256,2)</f>
        <v>0</v>
      </c>
      <c r="BL256" s="18" t="s">
        <v>225</v>
      </c>
      <c r="BM256" s="233" t="s">
        <v>696</v>
      </c>
    </row>
    <row r="257" s="2" customFormat="1" ht="16.5" customHeight="1">
      <c r="A257" s="39"/>
      <c r="B257" s="40"/>
      <c r="C257" s="221" t="s">
        <v>697</v>
      </c>
      <c r="D257" s="221" t="s">
        <v>153</v>
      </c>
      <c r="E257" s="222" t="s">
        <v>698</v>
      </c>
      <c r="F257" s="223" t="s">
        <v>699</v>
      </c>
      <c r="G257" s="224" t="s">
        <v>700</v>
      </c>
      <c r="H257" s="225">
        <v>1</v>
      </c>
      <c r="I257" s="226"/>
      <c r="J257" s="227">
        <f>ROUND(I257*H257,2)</f>
        <v>0</v>
      </c>
      <c r="K257" s="228"/>
      <c r="L257" s="45"/>
      <c r="M257" s="229" t="s">
        <v>1</v>
      </c>
      <c r="N257" s="230" t="s">
        <v>38</v>
      </c>
      <c r="O257" s="92"/>
      <c r="P257" s="231">
        <f>O257*H257</f>
        <v>0</v>
      </c>
      <c r="Q257" s="231">
        <v>0</v>
      </c>
      <c r="R257" s="231">
        <f>Q257*H257</f>
        <v>0</v>
      </c>
      <c r="S257" s="231">
        <v>0</v>
      </c>
      <c r="T257" s="232">
        <f>S257*H257</f>
        <v>0</v>
      </c>
      <c r="U257" s="39"/>
      <c r="V257" s="39"/>
      <c r="W257" s="39"/>
      <c r="X257" s="39"/>
      <c r="Y257" s="39"/>
      <c r="Z257" s="39"/>
      <c r="AA257" s="39"/>
      <c r="AB257" s="39"/>
      <c r="AC257" s="39"/>
      <c r="AD257" s="39"/>
      <c r="AE257" s="39"/>
      <c r="AR257" s="233" t="s">
        <v>225</v>
      </c>
      <c r="AT257" s="233" t="s">
        <v>153</v>
      </c>
      <c r="AU257" s="233" t="s">
        <v>83</v>
      </c>
      <c r="AY257" s="18" t="s">
        <v>152</v>
      </c>
      <c r="BE257" s="234">
        <f>IF(N257="základní",J257,0)</f>
        <v>0</v>
      </c>
      <c r="BF257" s="234">
        <f>IF(N257="snížená",J257,0)</f>
        <v>0</v>
      </c>
      <c r="BG257" s="234">
        <f>IF(N257="zákl. přenesená",J257,0)</f>
        <v>0</v>
      </c>
      <c r="BH257" s="234">
        <f>IF(N257="sníž. přenesená",J257,0)</f>
        <v>0</v>
      </c>
      <c r="BI257" s="234">
        <f>IF(N257="nulová",J257,0)</f>
        <v>0</v>
      </c>
      <c r="BJ257" s="18" t="s">
        <v>81</v>
      </c>
      <c r="BK257" s="234">
        <f>ROUND(I257*H257,2)</f>
        <v>0</v>
      </c>
      <c r="BL257" s="18" t="s">
        <v>225</v>
      </c>
      <c r="BM257" s="233" t="s">
        <v>701</v>
      </c>
    </row>
    <row r="258" s="2" customFormat="1" ht="16.5" customHeight="1">
      <c r="A258" s="39"/>
      <c r="B258" s="40"/>
      <c r="C258" s="221" t="s">
        <v>702</v>
      </c>
      <c r="D258" s="221" t="s">
        <v>153</v>
      </c>
      <c r="E258" s="222" t="s">
        <v>703</v>
      </c>
      <c r="F258" s="223" t="s">
        <v>704</v>
      </c>
      <c r="G258" s="224" t="s">
        <v>195</v>
      </c>
      <c r="H258" s="225">
        <v>24</v>
      </c>
      <c r="I258" s="226"/>
      <c r="J258" s="227">
        <f>ROUND(I258*H258,2)</f>
        <v>0</v>
      </c>
      <c r="K258" s="228"/>
      <c r="L258" s="45"/>
      <c r="M258" s="229" t="s">
        <v>1</v>
      </c>
      <c r="N258" s="230" t="s">
        <v>38</v>
      </c>
      <c r="O258" s="92"/>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225</v>
      </c>
      <c r="AT258" s="233" t="s">
        <v>153</v>
      </c>
      <c r="AU258" s="233" t="s">
        <v>83</v>
      </c>
      <c r="AY258" s="18" t="s">
        <v>152</v>
      </c>
      <c r="BE258" s="234">
        <f>IF(N258="základní",J258,0)</f>
        <v>0</v>
      </c>
      <c r="BF258" s="234">
        <f>IF(N258="snížená",J258,0)</f>
        <v>0</v>
      </c>
      <c r="BG258" s="234">
        <f>IF(N258="zákl. přenesená",J258,0)</f>
        <v>0</v>
      </c>
      <c r="BH258" s="234">
        <f>IF(N258="sníž. přenesená",J258,0)</f>
        <v>0</v>
      </c>
      <c r="BI258" s="234">
        <f>IF(N258="nulová",J258,0)</f>
        <v>0</v>
      </c>
      <c r="BJ258" s="18" t="s">
        <v>81</v>
      </c>
      <c r="BK258" s="234">
        <f>ROUND(I258*H258,2)</f>
        <v>0</v>
      </c>
      <c r="BL258" s="18" t="s">
        <v>225</v>
      </c>
      <c r="BM258" s="233" t="s">
        <v>705</v>
      </c>
    </row>
    <row r="259" s="2" customFormat="1" ht="16.5" customHeight="1">
      <c r="A259" s="39"/>
      <c r="B259" s="40"/>
      <c r="C259" s="221" t="s">
        <v>706</v>
      </c>
      <c r="D259" s="221" t="s">
        <v>153</v>
      </c>
      <c r="E259" s="222" t="s">
        <v>707</v>
      </c>
      <c r="F259" s="223" t="s">
        <v>708</v>
      </c>
      <c r="G259" s="224" t="s">
        <v>195</v>
      </c>
      <c r="H259" s="225">
        <v>24</v>
      </c>
      <c r="I259" s="226"/>
      <c r="J259" s="227">
        <f>ROUND(I259*H259,2)</f>
        <v>0</v>
      </c>
      <c r="K259" s="228"/>
      <c r="L259" s="45"/>
      <c r="M259" s="229" t="s">
        <v>1</v>
      </c>
      <c r="N259" s="230" t="s">
        <v>38</v>
      </c>
      <c r="O259" s="92"/>
      <c r="P259" s="231">
        <f>O259*H259</f>
        <v>0</v>
      </c>
      <c r="Q259" s="231">
        <v>0</v>
      </c>
      <c r="R259" s="231">
        <f>Q259*H259</f>
        <v>0</v>
      </c>
      <c r="S259" s="231">
        <v>0</v>
      </c>
      <c r="T259" s="232">
        <f>S259*H259</f>
        <v>0</v>
      </c>
      <c r="U259" s="39"/>
      <c r="V259" s="39"/>
      <c r="W259" s="39"/>
      <c r="X259" s="39"/>
      <c r="Y259" s="39"/>
      <c r="Z259" s="39"/>
      <c r="AA259" s="39"/>
      <c r="AB259" s="39"/>
      <c r="AC259" s="39"/>
      <c r="AD259" s="39"/>
      <c r="AE259" s="39"/>
      <c r="AR259" s="233" t="s">
        <v>225</v>
      </c>
      <c r="AT259" s="233" t="s">
        <v>153</v>
      </c>
      <c r="AU259" s="233" t="s">
        <v>83</v>
      </c>
      <c r="AY259" s="18" t="s">
        <v>152</v>
      </c>
      <c r="BE259" s="234">
        <f>IF(N259="základní",J259,0)</f>
        <v>0</v>
      </c>
      <c r="BF259" s="234">
        <f>IF(N259="snížená",J259,0)</f>
        <v>0</v>
      </c>
      <c r="BG259" s="234">
        <f>IF(N259="zákl. přenesená",J259,0)</f>
        <v>0</v>
      </c>
      <c r="BH259" s="234">
        <f>IF(N259="sníž. přenesená",J259,0)</f>
        <v>0</v>
      </c>
      <c r="BI259" s="234">
        <f>IF(N259="nulová",J259,0)</f>
        <v>0</v>
      </c>
      <c r="BJ259" s="18" t="s">
        <v>81</v>
      </c>
      <c r="BK259" s="234">
        <f>ROUND(I259*H259,2)</f>
        <v>0</v>
      </c>
      <c r="BL259" s="18" t="s">
        <v>225</v>
      </c>
      <c r="BM259" s="233" t="s">
        <v>709</v>
      </c>
    </row>
    <row r="260" s="2" customFormat="1" ht="21.75" customHeight="1">
      <c r="A260" s="39"/>
      <c r="B260" s="40"/>
      <c r="C260" s="221" t="s">
        <v>710</v>
      </c>
      <c r="D260" s="221" t="s">
        <v>153</v>
      </c>
      <c r="E260" s="222" t="s">
        <v>711</v>
      </c>
      <c r="F260" s="223" t="s">
        <v>712</v>
      </c>
      <c r="G260" s="224" t="s">
        <v>293</v>
      </c>
      <c r="H260" s="225">
        <v>1</v>
      </c>
      <c r="I260" s="226"/>
      <c r="J260" s="227">
        <f>ROUND(I260*H260,2)</f>
        <v>0</v>
      </c>
      <c r="K260" s="228"/>
      <c r="L260" s="45"/>
      <c r="M260" s="229" t="s">
        <v>1</v>
      </c>
      <c r="N260" s="230" t="s">
        <v>38</v>
      </c>
      <c r="O260" s="92"/>
      <c r="P260" s="231">
        <f>O260*H260</f>
        <v>0</v>
      </c>
      <c r="Q260" s="231">
        <v>0</v>
      </c>
      <c r="R260" s="231">
        <f>Q260*H260</f>
        <v>0</v>
      </c>
      <c r="S260" s="231">
        <v>0</v>
      </c>
      <c r="T260" s="232">
        <f>S260*H260</f>
        <v>0</v>
      </c>
      <c r="U260" s="39"/>
      <c r="V260" s="39"/>
      <c r="W260" s="39"/>
      <c r="X260" s="39"/>
      <c r="Y260" s="39"/>
      <c r="Z260" s="39"/>
      <c r="AA260" s="39"/>
      <c r="AB260" s="39"/>
      <c r="AC260" s="39"/>
      <c r="AD260" s="39"/>
      <c r="AE260" s="39"/>
      <c r="AR260" s="233" t="s">
        <v>225</v>
      </c>
      <c r="AT260" s="233" t="s">
        <v>153</v>
      </c>
      <c r="AU260" s="233" t="s">
        <v>83</v>
      </c>
      <c r="AY260" s="18" t="s">
        <v>152</v>
      </c>
      <c r="BE260" s="234">
        <f>IF(N260="základní",J260,0)</f>
        <v>0</v>
      </c>
      <c r="BF260" s="234">
        <f>IF(N260="snížená",J260,0)</f>
        <v>0</v>
      </c>
      <c r="BG260" s="234">
        <f>IF(N260="zákl. přenesená",J260,0)</f>
        <v>0</v>
      </c>
      <c r="BH260" s="234">
        <f>IF(N260="sníž. přenesená",J260,0)</f>
        <v>0</v>
      </c>
      <c r="BI260" s="234">
        <f>IF(N260="nulová",J260,0)</f>
        <v>0</v>
      </c>
      <c r="BJ260" s="18" t="s">
        <v>81</v>
      </c>
      <c r="BK260" s="234">
        <f>ROUND(I260*H260,2)</f>
        <v>0</v>
      </c>
      <c r="BL260" s="18" t="s">
        <v>225</v>
      </c>
      <c r="BM260" s="233" t="s">
        <v>713</v>
      </c>
    </row>
    <row r="261" s="2" customFormat="1" ht="16.5" customHeight="1">
      <c r="A261" s="39"/>
      <c r="B261" s="40"/>
      <c r="C261" s="221" t="s">
        <v>714</v>
      </c>
      <c r="D261" s="221" t="s">
        <v>153</v>
      </c>
      <c r="E261" s="222" t="s">
        <v>715</v>
      </c>
      <c r="F261" s="223" t="s">
        <v>716</v>
      </c>
      <c r="G261" s="224" t="s">
        <v>293</v>
      </c>
      <c r="H261" s="225">
        <v>1</v>
      </c>
      <c r="I261" s="226"/>
      <c r="J261" s="227">
        <f>ROUND(I261*H261,2)</f>
        <v>0</v>
      </c>
      <c r="K261" s="228"/>
      <c r="L261" s="45"/>
      <c r="M261" s="229" t="s">
        <v>1</v>
      </c>
      <c r="N261" s="230" t="s">
        <v>38</v>
      </c>
      <c r="O261" s="92"/>
      <c r="P261" s="231">
        <f>O261*H261</f>
        <v>0</v>
      </c>
      <c r="Q261" s="231">
        <v>0</v>
      </c>
      <c r="R261" s="231">
        <f>Q261*H261</f>
        <v>0</v>
      </c>
      <c r="S261" s="231">
        <v>0</v>
      </c>
      <c r="T261" s="232">
        <f>S261*H261</f>
        <v>0</v>
      </c>
      <c r="U261" s="39"/>
      <c r="V261" s="39"/>
      <c r="W261" s="39"/>
      <c r="X261" s="39"/>
      <c r="Y261" s="39"/>
      <c r="Z261" s="39"/>
      <c r="AA261" s="39"/>
      <c r="AB261" s="39"/>
      <c r="AC261" s="39"/>
      <c r="AD261" s="39"/>
      <c r="AE261" s="39"/>
      <c r="AR261" s="233" t="s">
        <v>225</v>
      </c>
      <c r="AT261" s="233" t="s">
        <v>153</v>
      </c>
      <c r="AU261" s="233" t="s">
        <v>83</v>
      </c>
      <c r="AY261" s="18" t="s">
        <v>152</v>
      </c>
      <c r="BE261" s="234">
        <f>IF(N261="základní",J261,0)</f>
        <v>0</v>
      </c>
      <c r="BF261" s="234">
        <f>IF(N261="snížená",J261,0)</f>
        <v>0</v>
      </c>
      <c r="BG261" s="234">
        <f>IF(N261="zákl. přenesená",J261,0)</f>
        <v>0</v>
      </c>
      <c r="BH261" s="234">
        <f>IF(N261="sníž. přenesená",J261,0)</f>
        <v>0</v>
      </c>
      <c r="BI261" s="234">
        <f>IF(N261="nulová",J261,0)</f>
        <v>0</v>
      </c>
      <c r="BJ261" s="18" t="s">
        <v>81</v>
      </c>
      <c r="BK261" s="234">
        <f>ROUND(I261*H261,2)</f>
        <v>0</v>
      </c>
      <c r="BL261" s="18" t="s">
        <v>225</v>
      </c>
      <c r="BM261" s="233" t="s">
        <v>717</v>
      </c>
    </row>
    <row r="262" s="2" customFormat="1" ht="16.5" customHeight="1">
      <c r="A262" s="39"/>
      <c r="B262" s="40"/>
      <c r="C262" s="221" t="s">
        <v>718</v>
      </c>
      <c r="D262" s="221" t="s">
        <v>153</v>
      </c>
      <c r="E262" s="222" t="s">
        <v>719</v>
      </c>
      <c r="F262" s="223" t="s">
        <v>720</v>
      </c>
      <c r="G262" s="224" t="s">
        <v>293</v>
      </c>
      <c r="H262" s="225">
        <v>1</v>
      </c>
      <c r="I262" s="226"/>
      <c r="J262" s="227">
        <f>ROUND(I262*H262,2)</f>
        <v>0</v>
      </c>
      <c r="K262" s="228"/>
      <c r="L262" s="45"/>
      <c r="M262" s="229" t="s">
        <v>1</v>
      </c>
      <c r="N262" s="230" t="s">
        <v>38</v>
      </c>
      <c r="O262" s="92"/>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225</v>
      </c>
      <c r="AT262" s="233" t="s">
        <v>153</v>
      </c>
      <c r="AU262" s="233" t="s">
        <v>83</v>
      </c>
      <c r="AY262" s="18" t="s">
        <v>152</v>
      </c>
      <c r="BE262" s="234">
        <f>IF(N262="základní",J262,0)</f>
        <v>0</v>
      </c>
      <c r="BF262" s="234">
        <f>IF(N262="snížená",J262,0)</f>
        <v>0</v>
      </c>
      <c r="BG262" s="234">
        <f>IF(N262="zákl. přenesená",J262,0)</f>
        <v>0</v>
      </c>
      <c r="BH262" s="234">
        <f>IF(N262="sníž. přenesená",J262,0)</f>
        <v>0</v>
      </c>
      <c r="BI262" s="234">
        <f>IF(N262="nulová",J262,0)</f>
        <v>0</v>
      </c>
      <c r="BJ262" s="18" t="s">
        <v>81</v>
      </c>
      <c r="BK262" s="234">
        <f>ROUND(I262*H262,2)</f>
        <v>0</v>
      </c>
      <c r="BL262" s="18" t="s">
        <v>225</v>
      </c>
      <c r="BM262" s="233" t="s">
        <v>721</v>
      </c>
    </row>
    <row r="263" s="2" customFormat="1" ht="16.5" customHeight="1">
      <c r="A263" s="39"/>
      <c r="B263" s="40"/>
      <c r="C263" s="221" t="s">
        <v>722</v>
      </c>
      <c r="D263" s="221" t="s">
        <v>153</v>
      </c>
      <c r="E263" s="222" t="s">
        <v>723</v>
      </c>
      <c r="F263" s="223" t="s">
        <v>365</v>
      </c>
      <c r="G263" s="224" t="s">
        <v>366</v>
      </c>
      <c r="H263" s="262"/>
      <c r="I263" s="226"/>
      <c r="J263" s="227">
        <f>ROUND(I263*H263,2)</f>
        <v>0</v>
      </c>
      <c r="K263" s="228"/>
      <c r="L263" s="45"/>
      <c r="M263" s="229" t="s">
        <v>1</v>
      </c>
      <c r="N263" s="230" t="s">
        <v>38</v>
      </c>
      <c r="O263" s="92"/>
      <c r="P263" s="231">
        <f>O263*H263</f>
        <v>0</v>
      </c>
      <c r="Q263" s="231">
        <v>0</v>
      </c>
      <c r="R263" s="231">
        <f>Q263*H263</f>
        <v>0</v>
      </c>
      <c r="S263" s="231">
        <v>0</v>
      </c>
      <c r="T263" s="232">
        <f>S263*H263</f>
        <v>0</v>
      </c>
      <c r="U263" s="39"/>
      <c r="V263" s="39"/>
      <c r="W263" s="39"/>
      <c r="X263" s="39"/>
      <c r="Y263" s="39"/>
      <c r="Z263" s="39"/>
      <c r="AA263" s="39"/>
      <c r="AB263" s="39"/>
      <c r="AC263" s="39"/>
      <c r="AD263" s="39"/>
      <c r="AE263" s="39"/>
      <c r="AR263" s="233" t="s">
        <v>225</v>
      </c>
      <c r="AT263" s="233" t="s">
        <v>153</v>
      </c>
      <c r="AU263" s="233" t="s">
        <v>83</v>
      </c>
      <c r="AY263" s="18" t="s">
        <v>152</v>
      </c>
      <c r="BE263" s="234">
        <f>IF(N263="základní",J263,0)</f>
        <v>0</v>
      </c>
      <c r="BF263" s="234">
        <f>IF(N263="snížená",J263,0)</f>
        <v>0</v>
      </c>
      <c r="BG263" s="234">
        <f>IF(N263="zákl. přenesená",J263,0)</f>
        <v>0</v>
      </c>
      <c r="BH263" s="234">
        <f>IF(N263="sníž. přenesená",J263,0)</f>
        <v>0</v>
      </c>
      <c r="BI263" s="234">
        <f>IF(N263="nulová",J263,0)</f>
        <v>0</v>
      </c>
      <c r="BJ263" s="18" t="s">
        <v>81</v>
      </c>
      <c r="BK263" s="234">
        <f>ROUND(I263*H263,2)</f>
        <v>0</v>
      </c>
      <c r="BL263" s="18" t="s">
        <v>225</v>
      </c>
      <c r="BM263" s="233" t="s">
        <v>724</v>
      </c>
    </row>
    <row r="264" s="2" customFormat="1" ht="16.5" customHeight="1">
      <c r="A264" s="39"/>
      <c r="B264" s="40"/>
      <c r="C264" s="221" t="s">
        <v>725</v>
      </c>
      <c r="D264" s="221" t="s">
        <v>153</v>
      </c>
      <c r="E264" s="222" t="s">
        <v>726</v>
      </c>
      <c r="F264" s="223" t="s">
        <v>727</v>
      </c>
      <c r="G264" s="224" t="s">
        <v>728</v>
      </c>
      <c r="H264" s="225">
        <v>1</v>
      </c>
      <c r="I264" s="226"/>
      <c r="J264" s="227">
        <f>ROUND(I264*H264,2)</f>
        <v>0</v>
      </c>
      <c r="K264" s="228"/>
      <c r="L264" s="45"/>
      <c r="M264" s="229" t="s">
        <v>1</v>
      </c>
      <c r="N264" s="230" t="s">
        <v>38</v>
      </c>
      <c r="O264" s="92"/>
      <c r="P264" s="231">
        <f>O264*H264</f>
        <v>0</v>
      </c>
      <c r="Q264" s="231">
        <v>0</v>
      </c>
      <c r="R264" s="231">
        <f>Q264*H264</f>
        <v>0</v>
      </c>
      <c r="S264" s="231">
        <v>0</v>
      </c>
      <c r="T264" s="232">
        <f>S264*H264</f>
        <v>0</v>
      </c>
      <c r="U264" s="39"/>
      <c r="V264" s="39"/>
      <c r="W264" s="39"/>
      <c r="X264" s="39"/>
      <c r="Y264" s="39"/>
      <c r="Z264" s="39"/>
      <c r="AA264" s="39"/>
      <c r="AB264" s="39"/>
      <c r="AC264" s="39"/>
      <c r="AD264" s="39"/>
      <c r="AE264" s="39"/>
      <c r="AR264" s="233" t="s">
        <v>729</v>
      </c>
      <c r="AT264" s="233" t="s">
        <v>153</v>
      </c>
      <c r="AU264" s="233" t="s">
        <v>83</v>
      </c>
      <c r="AY264" s="18" t="s">
        <v>152</v>
      </c>
      <c r="BE264" s="234">
        <f>IF(N264="základní",J264,0)</f>
        <v>0</v>
      </c>
      <c r="BF264" s="234">
        <f>IF(N264="snížená",J264,0)</f>
        <v>0</v>
      </c>
      <c r="BG264" s="234">
        <f>IF(N264="zákl. přenesená",J264,0)</f>
        <v>0</v>
      </c>
      <c r="BH264" s="234">
        <f>IF(N264="sníž. přenesená",J264,0)</f>
        <v>0</v>
      </c>
      <c r="BI264" s="234">
        <f>IF(N264="nulová",J264,0)</f>
        <v>0</v>
      </c>
      <c r="BJ264" s="18" t="s">
        <v>81</v>
      </c>
      <c r="BK264" s="234">
        <f>ROUND(I264*H264,2)</f>
        <v>0</v>
      </c>
      <c r="BL264" s="18" t="s">
        <v>729</v>
      </c>
      <c r="BM264" s="233" t="s">
        <v>730</v>
      </c>
    </row>
    <row r="265" s="2" customFormat="1">
      <c r="A265" s="39"/>
      <c r="B265" s="40"/>
      <c r="C265" s="41"/>
      <c r="D265" s="235" t="s">
        <v>159</v>
      </c>
      <c r="E265" s="41"/>
      <c r="F265" s="236" t="s">
        <v>727</v>
      </c>
      <c r="G265" s="41"/>
      <c r="H265" s="41"/>
      <c r="I265" s="237"/>
      <c r="J265" s="41"/>
      <c r="K265" s="41"/>
      <c r="L265" s="45"/>
      <c r="M265" s="238"/>
      <c r="N265" s="239"/>
      <c r="O265" s="92"/>
      <c r="P265" s="92"/>
      <c r="Q265" s="92"/>
      <c r="R265" s="92"/>
      <c r="S265" s="92"/>
      <c r="T265" s="93"/>
      <c r="U265" s="39"/>
      <c r="V265" s="39"/>
      <c r="W265" s="39"/>
      <c r="X265" s="39"/>
      <c r="Y265" s="39"/>
      <c r="Z265" s="39"/>
      <c r="AA265" s="39"/>
      <c r="AB265" s="39"/>
      <c r="AC265" s="39"/>
      <c r="AD265" s="39"/>
      <c r="AE265" s="39"/>
      <c r="AT265" s="18" t="s">
        <v>159</v>
      </c>
      <c r="AU265" s="18" t="s">
        <v>83</v>
      </c>
    </row>
    <row r="266" s="11" customFormat="1" ht="20.88" customHeight="1">
      <c r="A266" s="11"/>
      <c r="B266" s="207"/>
      <c r="C266" s="208"/>
      <c r="D266" s="209" t="s">
        <v>72</v>
      </c>
      <c r="E266" s="260" t="s">
        <v>200</v>
      </c>
      <c r="F266" s="260" t="s">
        <v>200</v>
      </c>
      <c r="G266" s="208"/>
      <c r="H266" s="208"/>
      <c r="I266" s="211"/>
      <c r="J266" s="261">
        <f>BK266</f>
        <v>0</v>
      </c>
      <c r="K266" s="208"/>
      <c r="L266" s="213"/>
      <c r="M266" s="214"/>
      <c r="N266" s="215"/>
      <c r="O266" s="215"/>
      <c r="P266" s="216">
        <f>P267+P270</f>
        <v>0</v>
      </c>
      <c r="Q266" s="215"/>
      <c r="R266" s="216">
        <f>R267+R270</f>
        <v>0</v>
      </c>
      <c r="S266" s="215"/>
      <c r="T266" s="217">
        <f>T267+T270</f>
        <v>0</v>
      </c>
      <c r="U266" s="11"/>
      <c r="V266" s="11"/>
      <c r="W266" s="11"/>
      <c r="X266" s="11"/>
      <c r="Y266" s="11"/>
      <c r="Z266" s="11"/>
      <c r="AA266" s="11"/>
      <c r="AB266" s="11"/>
      <c r="AC266" s="11"/>
      <c r="AD266" s="11"/>
      <c r="AE266" s="11"/>
      <c r="AR266" s="218" t="s">
        <v>165</v>
      </c>
      <c r="AT266" s="219" t="s">
        <v>72</v>
      </c>
      <c r="AU266" s="219" t="s">
        <v>83</v>
      </c>
      <c r="AY266" s="218" t="s">
        <v>152</v>
      </c>
      <c r="BK266" s="220">
        <f>BK267+BK270</f>
        <v>0</v>
      </c>
    </row>
    <row r="267" s="13" customFormat="1" ht="20.88" customHeight="1">
      <c r="A267" s="13"/>
      <c r="B267" s="263"/>
      <c r="C267" s="264"/>
      <c r="D267" s="265" t="s">
        <v>72</v>
      </c>
      <c r="E267" s="265" t="s">
        <v>731</v>
      </c>
      <c r="F267" s="265" t="s">
        <v>732</v>
      </c>
      <c r="G267" s="264"/>
      <c r="H267" s="264"/>
      <c r="I267" s="266"/>
      <c r="J267" s="267">
        <f>BK267</f>
        <v>0</v>
      </c>
      <c r="K267" s="264"/>
      <c r="L267" s="268"/>
      <c r="M267" s="269"/>
      <c r="N267" s="270"/>
      <c r="O267" s="270"/>
      <c r="P267" s="271">
        <f>SUM(P268:P269)</f>
        <v>0</v>
      </c>
      <c r="Q267" s="270"/>
      <c r="R267" s="271">
        <f>SUM(R268:R269)</f>
        <v>0</v>
      </c>
      <c r="S267" s="270"/>
      <c r="T267" s="272">
        <f>SUM(T268:T269)</f>
        <v>0</v>
      </c>
      <c r="U267" s="13"/>
      <c r="V267" s="13"/>
      <c r="W267" s="13"/>
      <c r="X267" s="13"/>
      <c r="Y267" s="13"/>
      <c r="Z267" s="13"/>
      <c r="AA267" s="13"/>
      <c r="AB267" s="13"/>
      <c r="AC267" s="13"/>
      <c r="AD267" s="13"/>
      <c r="AE267" s="13"/>
      <c r="AR267" s="273" t="s">
        <v>165</v>
      </c>
      <c r="AT267" s="274" t="s">
        <v>72</v>
      </c>
      <c r="AU267" s="274" t="s">
        <v>165</v>
      </c>
      <c r="AY267" s="273" t="s">
        <v>152</v>
      </c>
      <c r="BK267" s="275">
        <f>SUM(BK268:BK269)</f>
        <v>0</v>
      </c>
    </row>
    <row r="268" s="2" customFormat="1" ht="16.5" customHeight="1">
      <c r="A268" s="39"/>
      <c r="B268" s="40"/>
      <c r="C268" s="221" t="s">
        <v>733</v>
      </c>
      <c r="D268" s="221" t="s">
        <v>153</v>
      </c>
      <c r="E268" s="222" t="s">
        <v>734</v>
      </c>
      <c r="F268" s="223" t="s">
        <v>735</v>
      </c>
      <c r="G268" s="224" t="s">
        <v>366</v>
      </c>
      <c r="H268" s="262"/>
      <c r="I268" s="226"/>
      <c r="J268" s="227">
        <f>ROUND(I268*H268,2)</f>
        <v>0</v>
      </c>
      <c r="K268" s="228"/>
      <c r="L268" s="45"/>
      <c r="M268" s="229" t="s">
        <v>1</v>
      </c>
      <c r="N268" s="230" t="s">
        <v>38</v>
      </c>
      <c r="O268" s="92"/>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157</v>
      </c>
      <c r="AT268" s="233" t="s">
        <v>153</v>
      </c>
      <c r="AU268" s="233" t="s">
        <v>169</v>
      </c>
      <c r="AY268" s="18" t="s">
        <v>152</v>
      </c>
      <c r="BE268" s="234">
        <f>IF(N268="základní",J268,0)</f>
        <v>0</v>
      </c>
      <c r="BF268" s="234">
        <f>IF(N268="snížená",J268,0)</f>
        <v>0</v>
      </c>
      <c r="BG268" s="234">
        <f>IF(N268="zákl. přenesená",J268,0)</f>
        <v>0</v>
      </c>
      <c r="BH268" s="234">
        <f>IF(N268="sníž. přenesená",J268,0)</f>
        <v>0</v>
      </c>
      <c r="BI268" s="234">
        <f>IF(N268="nulová",J268,0)</f>
        <v>0</v>
      </c>
      <c r="BJ268" s="18" t="s">
        <v>81</v>
      </c>
      <c r="BK268" s="234">
        <f>ROUND(I268*H268,2)</f>
        <v>0</v>
      </c>
      <c r="BL268" s="18" t="s">
        <v>157</v>
      </c>
      <c r="BM268" s="233" t="s">
        <v>736</v>
      </c>
    </row>
    <row r="269" s="2" customFormat="1" ht="21.75" customHeight="1">
      <c r="A269" s="39"/>
      <c r="B269" s="40"/>
      <c r="C269" s="221" t="s">
        <v>737</v>
      </c>
      <c r="D269" s="221" t="s">
        <v>153</v>
      </c>
      <c r="E269" s="222" t="s">
        <v>738</v>
      </c>
      <c r="F269" s="223" t="s">
        <v>739</v>
      </c>
      <c r="G269" s="224" t="s">
        <v>728</v>
      </c>
      <c r="H269" s="225">
        <v>1</v>
      </c>
      <c r="I269" s="226"/>
      <c r="J269" s="227">
        <f>ROUND(I269*H269,2)</f>
        <v>0</v>
      </c>
      <c r="K269" s="228"/>
      <c r="L269" s="45"/>
      <c r="M269" s="229" t="s">
        <v>1</v>
      </c>
      <c r="N269" s="230" t="s">
        <v>38</v>
      </c>
      <c r="O269" s="92"/>
      <c r="P269" s="231">
        <f>O269*H269</f>
        <v>0</v>
      </c>
      <c r="Q269" s="231">
        <v>0</v>
      </c>
      <c r="R269" s="231">
        <f>Q269*H269</f>
        <v>0</v>
      </c>
      <c r="S269" s="231">
        <v>0</v>
      </c>
      <c r="T269" s="232">
        <f>S269*H269</f>
        <v>0</v>
      </c>
      <c r="U269" s="39"/>
      <c r="V269" s="39"/>
      <c r="W269" s="39"/>
      <c r="X269" s="39"/>
      <c r="Y269" s="39"/>
      <c r="Z269" s="39"/>
      <c r="AA269" s="39"/>
      <c r="AB269" s="39"/>
      <c r="AC269" s="39"/>
      <c r="AD269" s="39"/>
      <c r="AE269" s="39"/>
      <c r="AR269" s="233" t="s">
        <v>157</v>
      </c>
      <c r="AT269" s="233" t="s">
        <v>153</v>
      </c>
      <c r="AU269" s="233" t="s">
        <v>169</v>
      </c>
      <c r="AY269" s="18" t="s">
        <v>152</v>
      </c>
      <c r="BE269" s="234">
        <f>IF(N269="základní",J269,0)</f>
        <v>0</v>
      </c>
      <c r="BF269" s="234">
        <f>IF(N269="snížená",J269,0)</f>
        <v>0</v>
      </c>
      <c r="BG269" s="234">
        <f>IF(N269="zákl. přenesená",J269,0)</f>
        <v>0</v>
      </c>
      <c r="BH269" s="234">
        <f>IF(N269="sníž. přenesená",J269,0)</f>
        <v>0</v>
      </c>
      <c r="BI269" s="234">
        <f>IF(N269="nulová",J269,0)</f>
        <v>0</v>
      </c>
      <c r="BJ269" s="18" t="s">
        <v>81</v>
      </c>
      <c r="BK269" s="234">
        <f>ROUND(I269*H269,2)</f>
        <v>0</v>
      </c>
      <c r="BL269" s="18" t="s">
        <v>157</v>
      </c>
      <c r="BM269" s="233" t="s">
        <v>740</v>
      </c>
    </row>
    <row r="270" s="13" customFormat="1" ht="20.88" customHeight="1">
      <c r="A270" s="13"/>
      <c r="B270" s="263"/>
      <c r="C270" s="264"/>
      <c r="D270" s="265" t="s">
        <v>72</v>
      </c>
      <c r="E270" s="265" t="s">
        <v>741</v>
      </c>
      <c r="F270" s="265" t="s">
        <v>742</v>
      </c>
      <c r="G270" s="264"/>
      <c r="H270" s="264"/>
      <c r="I270" s="266"/>
      <c r="J270" s="267">
        <f>BK270</f>
        <v>0</v>
      </c>
      <c r="K270" s="264"/>
      <c r="L270" s="268"/>
      <c r="M270" s="269"/>
      <c r="N270" s="270"/>
      <c r="O270" s="270"/>
      <c r="P270" s="271">
        <f>SUM(P271:P272)</f>
        <v>0</v>
      </c>
      <c r="Q270" s="270"/>
      <c r="R270" s="271">
        <f>SUM(R271:R272)</f>
        <v>0</v>
      </c>
      <c r="S270" s="270"/>
      <c r="T270" s="272">
        <f>SUM(T271:T272)</f>
        <v>0</v>
      </c>
      <c r="U270" s="13"/>
      <c r="V270" s="13"/>
      <c r="W270" s="13"/>
      <c r="X270" s="13"/>
      <c r="Y270" s="13"/>
      <c r="Z270" s="13"/>
      <c r="AA270" s="13"/>
      <c r="AB270" s="13"/>
      <c r="AC270" s="13"/>
      <c r="AD270" s="13"/>
      <c r="AE270" s="13"/>
      <c r="AR270" s="273" t="s">
        <v>173</v>
      </c>
      <c r="AT270" s="274" t="s">
        <v>72</v>
      </c>
      <c r="AU270" s="274" t="s">
        <v>165</v>
      </c>
      <c r="AY270" s="273" t="s">
        <v>152</v>
      </c>
      <c r="BK270" s="275">
        <f>SUM(BK271:BK272)</f>
        <v>0</v>
      </c>
    </row>
    <row r="271" s="2" customFormat="1" ht="16.5" customHeight="1">
      <c r="A271" s="39"/>
      <c r="B271" s="40"/>
      <c r="C271" s="221" t="s">
        <v>743</v>
      </c>
      <c r="D271" s="221" t="s">
        <v>153</v>
      </c>
      <c r="E271" s="222" t="s">
        <v>744</v>
      </c>
      <c r="F271" s="223" t="s">
        <v>745</v>
      </c>
      <c r="G271" s="224" t="s">
        <v>728</v>
      </c>
      <c r="H271" s="225">
        <v>1</v>
      </c>
      <c r="I271" s="226"/>
      <c r="J271" s="227">
        <f>ROUND(I271*H271,2)</f>
        <v>0</v>
      </c>
      <c r="K271" s="228"/>
      <c r="L271" s="45"/>
      <c r="M271" s="229" t="s">
        <v>1</v>
      </c>
      <c r="N271" s="230" t="s">
        <v>38</v>
      </c>
      <c r="O271" s="92"/>
      <c r="P271" s="231">
        <f>O271*H271</f>
        <v>0</v>
      </c>
      <c r="Q271" s="231">
        <v>0</v>
      </c>
      <c r="R271" s="231">
        <f>Q271*H271</f>
        <v>0</v>
      </c>
      <c r="S271" s="231">
        <v>0</v>
      </c>
      <c r="T271" s="232">
        <f>S271*H271</f>
        <v>0</v>
      </c>
      <c r="U271" s="39"/>
      <c r="V271" s="39"/>
      <c r="W271" s="39"/>
      <c r="X271" s="39"/>
      <c r="Y271" s="39"/>
      <c r="Z271" s="39"/>
      <c r="AA271" s="39"/>
      <c r="AB271" s="39"/>
      <c r="AC271" s="39"/>
      <c r="AD271" s="39"/>
      <c r="AE271" s="39"/>
      <c r="AR271" s="233" t="s">
        <v>729</v>
      </c>
      <c r="AT271" s="233" t="s">
        <v>153</v>
      </c>
      <c r="AU271" s="233" t="s">
        <v>169</v>
      </c>
      <c r="AY271" s="18" t="s">
        <v>152</v>
      </c>
      <c r="BE271" s="234">
        <f>IF(N271="základní",J271,0)</f>
        <v>0</v>
      </c>
      <c r="BF271" s="234">
        <f>IF(N271="snížená",J271,0)</f>
        <v>0</v>
      </c>
      <c r="BG271" s="234">
        <f>IF(N271="zákl. přenesená",J271,0)</f>
        <v>0</v>
      </c>
      <c r="BH271" s="234">
        <f>IF(N271="sníž. přenesená",J271,0)</f>
        <v>0</v>
      </c>
      <c r="BI271" s="234">
        <f>IF(N271="nulová",J271,0)</f>
        <v>0</v>
      </c>
      <c r="BJ271" s="18" t="s">
        <v>81</v>
      </c>
      <c r="BK271" s="234">
        <f>ROUND(I271*H271,2)</f>
        <v>0</v>
      </c>
      <c r="BL271" s="18" t="s">
        <v>729</v>
      </c>
      <c r="BM271" s="233" t="s">
        <v>746</v>
      </c>
    </row>
    <row r="272" s="2" customFormat="1">
      <c r="A272" s="39"/>
      <c r="B272" s="40"/>
      <c r="C272" s="41"/>
      <c r="D272" s="235" t="s">
        <v>159</v>
      </c>
      <c r="E272" s="41"/>
      <c r="F272" s="236" t="s">
        <v>745</v>
      </c>
      <c r="G272" s="41"/>
      <c r="H272" s="41"/>
      <c r="I272" s="237"/>
      <c r="J272" s="41"/>
      <c r="K272" s="41"/>
      <c r="L272" s="45"/>
      <c r="M272" s="238"/>
      <c r="N272" s="239"/>
      <c r="O272" s="92"/>
      <c r="P272" s="92"/>
      <c r="Q272" s="92"/>
      <c r="R272" s="92"/>
      <c r="S272" s="92"/>
      <c r="T272" s="93"/>
      <c r="U272" s="39"/>
      <c r="V272" s="39"/>
      <c r="W272" s="39"/>
      <c r="X272" s="39"/>
      <c r="Y272" s="39"/>
      <c r="Z272" s="39"/>
      <c r="AA272" s="39"/>
      <c r="AB272" s="39"/>
      <c r="AC272" s="39"/>
      <c r="AD272" s="39"/>
      <c r="AE272" s="39"/>
      <c r="AT272" s="18" t="s">
        <v>159</v>
      </c>
      <c r="AU272" s="18" t="s">
        <v>169</v>
      </c>
    </row>
    <row r="273" s="11" customFormat="1" ht="25.92" customHeight="1">
      <c r="A273" s="11"/>
      <c r="B273" s="207"/>
      <c r="C273" s="208"/>
      <c r="D273" s="209" t="s">
        <v>72</v>
      </c>
      <c r="E273" s="210" t="s">
        <v>121</v>
      </c>
      <c r="F273" s="210" t="s">
        <v>747</v>
      </c>
      <c r="G273" s="208"/>
      <c r="H273" s="208"/>
      <c r="I273" s="211"/>
      <c r="J273" s="212">
        <f>BK273</f>
        <v>0</v>
      </c>
      <c r="K273" s="208"/>
      <c r="L273" s="213"/>
      <c r="M273" s="214"/>
      <c r="N273" s="215"/>
      <c r="O273" s="215"/>
      <c r="P273" s="216">
        <f>P274</f>
        <v>0</v>
      </c>
      <c r="Q273" s="215"/>
      <c r="R273" s="216">
        <f>R274</f>
        <v>0</v>
      </c>
      <c r="S273" s="215"/>
      <c r="T273" s="217">
        <f>T274</f>
        <v>0</v>
      </c>
      <c r="U273" s="11"/>
      <c r="V273" s="11"/>
      <c r="W273" s="11"/>
      <c r="X273" s="11"/>
      <c r="Y273" s="11"/>
      <c r="Z273" s="11"/>
      <c r="AA273" s="11"/>
      <c r="AB273" s="11"/>
      <c r="AC273" s="11"/>
      <c r="AD273" s="11"/>
      <c r="AE273" s="11"/>
      <c r="AR273" s="218" t="s">
        <v>173</v>
      </c>
      <c r="AT273" s="219" t="s">
        <v>72</v>
      </c>
      <c r="AU273" s="219" t="s">
        <v>73</v>
      </c>
      <c r="AY273" s="218" t="s">
        <v>152</v>
      </c>
      <c r="BK273" s="220">
        <f>BK274</f>
        <v>0</v>
      </c>
    </row>
    <row r="274" s="11" customFormat="1" ht="22.8" customHeight="1">
      <c r="A274" s="11"/>
      <c r="B274" s="207"/>
      <c r="C274" s="208"/>
      <c r="D274" s="209" t="s">
        <v>72</v>
      </c>
      <c r="E274" s="260" t="s">
        <v>748</v>
      </c>
      <c r="F274" s="260" t="s">
        <v>749</v>
      </c>
      <c r="G274" s="208"/>
      <c r="H274" s="208"/>
      <c r="I274" s="211"/>
      <c r="J274" s="261">
        <f>BK274</f>
        <v>0</v>
      </c>
      <c r="K274" s="208"/>
      <c r="L274" s="213"/>
      <c r="M274" s="214"/>
      <c r="N274" s="215"/>
      <c r="O274" s="215"/>
      <c r="P274" s="216">
        <f>SUM(P275:P276)</f>
        <v>0</v>
      </c>
      <c r="Q274" s="215"/>
      <c r="R274" s="216">
        <f>SUM(R275:R276)</f>
        <v>0</v>
      </c>
      <c r="S274" s="215"/>
      <c r="T274" s="217">
        <f>SUM(T275:T276)</f>
        <v>0</v>
      </c>
      <c r="U274" s="11"/>
      <c r="V274" s="11"/>
      <c r="W274" s="11"/>
      <c r="X274" s="11"/>
      <c r="Y274" s="11"/>
      <c r="Z274" s="11"/>
      <c r="AA274" s="11"/>
      <c r="AB274" s="11"/>
      <c r="AC274" s="11"/>
      <c r="AD274" s="11"/>
      <c r="AE274" s="11"/>
      <c r="AR274" s="218" t="s">
        <v>173</v>
      </c>
      <c r="AT274" s="219" t="s">
        <v>72</v>
      </c>
      <c r="AU274" s="219" t="s">
        <v>81</v>
      </c>
      <c r="AY274" s="218" t="s">
        <v>152</v>
      </c>
      <c r="BK274" s="220">
        <f>SUM(BK275:BK276)</f>
        <v>0</v>
      </c>
    </row>
    <row r="275" s="2" customFormat="1" ht="16.5" customHeight="1">
      <c r="A275" s="39"/>
      <c r="B275" s="40"/>
      <c r="C275" s="221" t="s">
        <v>750</v>
      </c>
      <c r="D275" s="221" t="s">
        <v>153</v>
      </c>
      <c r="E275" s="222" t="s">
        <v>751</v>
      </c>
      <c r="F275" s="223" t="s">
        <v>752</v>
      </c>
      <c r="G275" s="224" t="s">
        <v>728</v>
      </c>
      <c r="H275" s="225">
        <v>1</v>
      </c>
      <c r="I275" s="226"/>
      <c r="J275" s="227">
        <f>ROUND(I275*H275,2)</f>
        <v>0</v>
      </c>
      <c r="K275" s="228"/>
      <c r="L275" s="45"/>
      <c r="M275" s="229" t="s">
        <v>1</v>
      </c>
      <c r="N275" s="230" t="s">
        <v>38</v>
      </c>
      <c r="O275" s="92"/>
      <c r="P275" s="231">
        <f>O275*H275</f>
        <v>0</v>
      </c>
      <c r="Q275" s="231">
        <v>0</v>
      </c>
      <c r="R275" s="231">
        <f>Q275*H275</f>
        <v>0</v>
      </c>
      <c r="S275" s="231">
        <v>0</v>
      </c>
      <c r="T275" s="232">
        <f>S275*H275</f>
        <v>0</v>
      </c>
      <c r="U275" s="39"/>
      <c r="V275" s="39"/>
      <c r="W275" s="39"/>
      <c r="X275" s="39"/>
      <c r="Y275" s="39"/>
      <c r="Z275" s="39"/>
      <c r="AA275" s="39"/>
      <c r="AB275" s="39"/>
      <c r="AC275" s="39"/>
      <c r="AD275" s="39"/>
      <c r="AE275" s="39"/>
      <c r="AR275" s="233" t="s">
        <v>729</v>
      </c>
      <c r="AT275" s="233" t="s">
        <v>153</v>
      </c>
      <c r="AU275" s="233" t="s">
        <v>83</v>
      </c>
      <c r="AY275" s="18" t="s">
        <v>152</v>
      </c>
      <c r="BE275" s="234">
        <f>IF(N275="základní",J275,0)</f>
        <v>0</v>
      </c>
      <c r="BF275" s="234">
        <f>IF(N275="snížená",J275,0)</f>
        <v>0</v>
      </c>
      <c r="BG275" s="234">
        <f>IF(N275="zákl. přenesená",J275,0)</f>
        <v>0</v>
      </c>
      <c r="BH275" s="234">
        <f>IF(N275="sníž. přenesená",J275,0)</f>
        <v>0</v>
      </c>
      <c r="BI275" s="234">
        <f>IF(N275="nulová",J275,0)</f>
        <v>0</v>
      </c>
      <c r="BJ275" s="18" t="s">
        <v>81</v>
      </c>
      <c r="BK275" s="234">
        <f>ROUND(I275*H275,2)</f>
        <v>0</v>
      </c>
      <c r="BL275" s="18" t="s">
        <v>729</v>
      </c>
      <c r="BM275" s="233" t="s">
        <v>753</v>
      </c>
    </row>
    <row r="276" s="2" customFormat="1">
      <c r="A276" s="39"/>
      <c r="B276" s="40"/>
      <c r="C276" s="41"/>
      <c r="D276" s="235" t="s">
        <v>159</v>
      </c>
      <c r="E276" s="41"/>
      <c r="F276" s="236" t="s">
        <v>752</v>
      </c>
      <c r="G276" s="41"/>
      <c r="H276" s="41"/>
      <c r="I276" s="237"/>
      <c r="J276" s="41"/>
      <c r="K276" s="41"/>
      <c r="L276" s="45"/>
      <c r="M276" s="251"/>
      <c r="N276" s="252"/>
      <c r="O276" s="253"/>
      <c r="P276" s="253"/>
      <c r="Q276" s="253"/>
      <c r="R276" s="253"/>
      <c r="S276" s="253"/>
      <c r="T276" s="254"/>
      <c r="U276" s="39"/>
      <c r="V276" s="39"/>
      <c r="W276" s="39"/>
      <c r="X276" s="39"/>
      <c r="Y276" s="39"/>
      <c r="Z276" s="39"/>
      <c r="AA276" s="39"/>
      <c r="AB276" s="39"/>
      <c r="AC276" s="39"/>
      <c r="AD276" s="39"/>
      <c r="AE276" s="39"/>
      <c r="AT276" s="18" t="s">
        <v>159</v>
      </c>
      <c r="AU276" s="18" t="s">
        <v>83</v>
      </c>
    </row>
    <row r="277" s="2" customFormat="1" ht="6.96" customHeight="1">
      <c r="A277" s="39"/>
      <c r="B277" s="67"/>
      <c r="C277" s="68"/>
      <c r="D277" s="68"/>
      <c r="E277" s="68"/>
      <c r="F277" s="68"/>
      <c r="G277" s="68"/>
      <c r="H277" s="68"/>
      <c r="I277" s="68"/>
      <c r="J277" s="68"/>
      <c r="K277" s="68"/>
      <c r="L277" s="45"/>
      <c r="M277" s="39"/>
      <c r="O277" s="39"/>
      <c r="P277" s="39"/>
      <c r="Q277" s="39"/>
      <c r="R277" s="39"/>
      <c r="S277" s="39"/>
      <c r="T277" s="39"/>
      <c r="U277" s="39"/>
      <c r="V277" s="39"/>
      <c r="W277" s="39"/>
      <c r="X277" s="39"/>
      <c r="Y277" s="39"/>
      <c r="Z277" s="39"/>
      <c r="AA277" s="39"/>
      <c r="AB277" s="39"/>
      <c r="AC277" s="39"/>
      <c r="AD277" s="39"/>
      <c r="AE277" s="39"/>
    </row>
  </sheetData>
  <sheetProtection sheet="1" autoFilter="0" formatColumns="0" formatRows="0" objects="1" scenarios="1" spinCount="100000" saltValue="lkuopH225AdfWgJmW7vWTJD38zuH5MyW37wkeFol1mHzTNTHe+UKasoimmmY8yTtswLvELruLzpsZkDC+MkZ3g==" hashValue="IcQVqN4M5LPthIFNTPYPorcsPLn799VCZ3IStqkZV9aDxk/iZ8HoAoxN6sz/Xueg5c2/XruUA4lwyWvPcQdRWQ==" algorithmName="SHA-512" password="CC35"/>
  <autoFilter ref="C129:K276"/>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30" customHeight="1">
      <c r="A9" s="39"/>
      <c r="B9" s="45"/>
      <c r="C9" s="39"/>
      <c r="D9" s="39"/>
      <c r="E9" s="153" t="s">
        <v>754</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ROUND((SUM(BE119:BE162)),  2)</f>
        <v>0</v>
      </c>
      <c r="G33" s="39"/>
      <c r="H33" s="39"/>
      <c r="I33" s="165">
        <v>0.20999999999999999</v>
      </c>
      <c r="J33" s="164">
        <f>ROUND(((SUM(BE119:BE162))*I33),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ROUND((SUM(BF119:BF162)),  2)</f>
        <v>0</v>
      </c>
      <c r="G34" s="39"/>
      <c r="H34" s="39"/>
      <c r="I34" s="165">
        <v>0.14999999999999999</v>
      </c>
      <c r="J34" s="164">
        <f>ROUND(((SUM(BF119:BF162))*I34),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ROUND((SUM(BG119:BG162)),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ROUND((SUM(BH119:BH162)),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ROUND((SUM(BI119:BI162)),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30" customHeight="1">
      <c r="A87" s="39"/>
      <c r="B87" s="40"/>
      <c r="C87" s="41"/>
      <c r="D87" s="41"/>
      <c r="E87" s="77" t="str">
        <f>E9</f>
        <v>2021.3 Psychiatrie - Výměna metalického kabelu za optický Budova P-ZZS</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755</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756</v>
      </c>
      <c r="E98" s="192"/>
      <c r="F98" s="192"/>
      <c r="G98" s="192"/>
      <c r="H98" s="192"/>
      <c r="I98" s="192"/>
      <c r="J98" s="193">
        <f>J142</f>
        <v>0</v>
      </c>
      <c r="K98" s="190"/>
      <c r="L98" s="194"/>
      <c r="S98" s="9"/>
      <c r="T98" s="9"/>
      <c r="U98" s="9"/>
      <c r="V98" s="9"/>
      <c r="W98" s="9"/>
      <c r="X98" s="9"/>
      <c r="Y98" s="9"/>
      <c r="Z98" s="9"/>
      <c r="AA98" s="9"/>
      <c r="AB98" s="9"/>
      <c r="AC98" s="9"/>
      <c r="AD98" s="9"/>
      <c r="AE98" s="9"/>
    </row>
    <row r="99" s="12" customFormat="1" ht="19.92" customHeight="1">
      <c r="A99" s="12"/>
      <c r="B99" s="255"/>
      <c r="C99" s="134"/>
      <c r="D99" s="256" t="s">
        <v>757</v>
      </c>
      <c r="E99" s="257"/>
      <c r="F99" s="257"/>
      <c r="G99" s="257"/>
      <c r="H99" s="257"/>
      <c r="I99" s="257"/>
      <c r="J99" s="258">
        <f>J143</f>
        <v>0</v>
      </c>
      <c r="K99" s="134"/>
      <c r="L99" s="259"/>
      <c r="S99" s="12"/>
      <c r="T99" s="12"/>
      <c r="U99" s="12"/>
      <c r="V99" s="12"/>
      <c r="W99" s="12"/>
      <c r="X99" s="12"/>
      <c r="Y99" s="12"/>
      <c r="Z99" s="12"/>
      <c r="AA99" s="12"/>
      <c r="AB99" s="12"/>
      <c r="AC99" s="12"/>
      <c r="AD99" s="12"/>
      <c r="AE99" s="12"/>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137</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6.25" customHeight="1">
      <c r="A109" s="39"/>
      <c r="B109" s="40"/>
      <c r="C109" s="41"/>
      <c r="D109" s="41"/>
      <c r="E109" s="184" t="str">
        <f>E7</f>
        <v>Zvýšení kvaity psychiatrické péče- rekonstrukce pavilonu psychiatrie, KZ MN UL</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125</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30" customHeight="1">
      <c r="A111" s="39"/>
      <c r="B111" s="40"/>
      <c r="C111" s="41"/>
      <c r="D111" s="41"/>
      <c r="E111" s="77" t="str">
        <f>E9</f>
        <v>2021.3 Psychiatrie - Výměna metalického kabelu za optický Budova P-ZZS</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0" t="str">
        <f>IF(J12="","",J12)</f>
        <v>3. 5. 2021</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0" customFormat="1" ht="29.28" customHeight="1">
      <c r="A118" s="195"/>
      <c r="B118" s="196"/>
      <c r="C118" s="197" t="s">
        <v>138</v>
      </c>
      <c r="D118" s="198" t="s">
        <v>58</v>
      </c>
      <c r="E118" s="198" t="s">
        <v>54</v>
      </c>
      <c r="F118" s="198" t="s">
        <v>55</v>
      </c>
      <c r="G118" s="198" t="s">
        <v>139</v>
      </c>
      <c r="H118" s="198" t="s">
        <v>140</v>
      </c>
      <c r="I118" s="198" t="s">
        <v>141</v>
      </c>
      <c r="J118" s="199" t="s">
        <v>129</v>
      </c>
      <c r="K118" s="200" t="s">
        <v>142</v>
      </c>
      <c r="L118" s="201"/>
      <c r="M118" s="101" t="s">
        <v>1</v>
      </c>
      <c r="N118" s="102" t="s">
        <v>37</v>
      </c>
      <c r="O118" s="102" t="s">
        <v>143</v>
      </c>
      <c r="P118" s="102" t="s">
        <v>144</v>
      </c>
      <c r="Q118" s="102" t="s">
        <v>145</v>
      </c>
      <c r="R118" s="102" t="s">
        <v>146</v>
      </c>
      <c r="S118" s="102" t="s">
        <v>147</v>
      </c>
      <c r="T118" s="103" t="s">
        <v>148</v>
      </c>
      <c r="U118" s="195"/>
      <c r="V118" s="195"/>
      <c r="W118" s="195"/>
      <c r="X118" s="195"/>
      <c r="Y118" s="195"/>
      <c r="Z118" s="195"/>
      <c r="AA118" s="195"/>
      <c r="AB118" s="195"/>
      <c r="AC118" s="195"/>
      <c r="AD118" s="195"/>
      <c r="AE118" s="195"/>
    </row>
    <row r="119" s="2" customFormat="1" ht="22.8" customHeight="1">
      <c r="A119" s="39"/>
      <c r="B119" s="40"/>
      <c r="C119" s="108" t="s">
        <v>149</v>
      </c>
      <c r="D119" s="41"/>
      <c r="E119" s="41"/>
      <c r="F119" s="41"/>
      <c r="G119" s="41"/>
      <c r="H119" s="41"/>
      <c r="I119" s="41"/>
      <c r="J119" s="202">
        <f>BK119</f>
        <v>0</v>
      </c>
      <c r="K119" s="41"/>
      <c r="L119" s="45"/>
      <c r="M119" s="104"/>
      <c r="N119" s="203"/>
      <c r="O119" s="105"/>
      <c r="P119" s="204">
        <f>P120+P142</f>
        <v>0</v>
      </c>
      <c r="Q119" s="105"/>
      <c r="R119" s="204">
        <f>R120+R142</f>
        <v>138.33199999999999</v>
      </c>
      <c r="S119" s="105"/>
      <c r="T119" s="205">
        <f>T120+T142</f>
        <v>0.094</v>
      </c>
      <c r="U119" s="39"/>
      <c r="V119" s="39"/>
      <c r="W119" s="39"/>
      <c r="X119" s="39"/>
      <c r="Y119" s="39"/>
      <c r="Z119" s="39"/>
      <c r="AA119" s="39"/>
      <c r="AB119" s="39"/>
      <c r="AC119" s="39"/>
      <c r="AD119" s="39"/>
      <c r="AE119" s="39"/>
      <c r="AT119" s="18" t="s">
        <v>72</v>
      </c>
      <c r="AU119" s="18" t="s">
        <v>131</v>
      </c>
      <c r="BK119" s="206">
        <f>BK120+BK142</f>
        <v>0</v>
      </c>
    </row>
    <row r="120" s="11" customFormat="1" ht="25.92" customHeight="1">
      <c r="A120" s="11"/>
      <c r="B120" s="207"/>
      <c r="C120" s="208"/>
      <c r="D120" s="209" t="s">
        <v>72</v>
      </c>
      <c r="E120" s="210" t="s">
        <v>289</v>
      </c>
      <c r="F120" s="210" t="s">
        <v>758</v>
      </c>
      <c r="G120" s="208"/>
      <c r="H120" s="208"/>
      <c r="I120" s="211"/>
      <c r="J120" s="212">
        <f>BK120</f>
        <v>0</v>
      </c>
      <c r="K120" s="208"/>
      <c r="L120" s="213"/>
      <c r="M120" s="214"/>
      <c r="N120" s="215"/>
      <c r="O120" s="215"/>
      <c r="P120" s="216">
        <f>SUM(P121:P141)</f>
        <v>0</v>
      </c>
      <c r="Q120" s="215"/>
      <c r="R120" s="216">
        <f>SUM(R121:R141)</f>
        <v>21.149999999999999</v>
      </c>
      <c r="S120" s="215"/>
      <c r="T120" s="217">
        <f>SUM(T121:T141)</f>
        <v>0</v>
      </c>
      <c r="U120" s="11"/>
      <c r="V120" s="11"/>
      <c r="W120" s="11"/>
      <c r="X120" s="11"/>
      <c r="Y120" s="11"/>
      <c r="Z120" s="11"/>
      <c r="AA120" s="11"/>
      <c r="AB120" s="11"/>
      <c r="AC120" s="11"/>
      <c r="AD120" s="11"/>
      <c r="AE120" s="11"/>
      <c r="AR120" s="218" t="s">
        <v>83</v>
      </c>
      <c r="AT120" s="219" t="s">
        <v>72</v>
      </c>
      <c r="AU120" s="219" t="s">
        <v>73</v>
      </c>
      <c r="AY120" s="218" t="s">
        <v>152</v>
      </c>
      <c r="BK120" s="220">
        <f>SUM(BK121:BK141)</f>
        <v>0</v>
      </c>
    </row>
    <row r="121" s="2" customFormat="1" ht="16.5" customHeight="1">
      <c r="A121" s="39"/>
      <c r="B121" s="40"/>
      <c r="C121" s="221" t="s">
        <v>81</v>
      </c>
      <c r="D121" s="221" t="s">
        <v>153</v>
      </c>
      <c r="E121" s="222" t="s">
        <v>759</v>
      </c>
      <c r="F121" s="223" t="s">
        <v>760</v>
      </c>
      <c r="G121" s="224" t="s">
        <v>728</v>
      </c>
      <c r="H121" s="225">
        <v>1</v>
      </c>
      <c r="I121" s="226"/>
      <c r="J121" s="227">
        <f>ROUND(I121*H121,2)</f>
        <v>0</v>
      </c>
      <c r="K121" s="228"/>
      <c r="L121" s="45"/>
      <c r="M121" s="229" t="s">
        <v>1</v>
      </c>
      <c r="N121" s="230" t="s">
        <v>38</v>
      </c>
      <c r="O121" s="92"/>
      <c r="P121" s="231">
        <f>O121*H121</f>
        <v>0</v>
      </c>
      <c r="Q121" s="231">
        <v>0</v>
      </c>
      <c r="R121" s="231">
        <f>Q121*H121</f>
        <v>0</v>
      </c>
      <c r="S121" s="231">
        <v>0</v>
      </c>
      <c r="T121" s="232">
        <f>S121*H121</f>
        <v>0</v>
      </c>
      <c r="U121" s="39"/>
      <c r="V121" s="39"/>
      <c r="W121" s="39"/>
      <c r="X121" s="39"/>
      <c r="Y121" s="39"/>
      <c r="Z121" s="39"/>
      <c r="AA121" s="39"/>
      <c r="AB121" s="39"/>
      <c r="AC121" s="39"/>
      <c r="AD121" s="39"/>
      <c r="AE121" s="39"/>
      <c r="AR121" s="233" t="s">
        <v>225</v>
      </c>
      <c r="AT121" s="233" t="s">
        <v>153</v>
      </c>
      <c r="AU121" s="233" t="s">
        <v>81</v>
      </c>
      <c r="AY121" s="18" t="s">
        <v>152</v>
      </c>
      <c r="BE121" s="234">
        <f>IF(N121="základní",J121,0)</f>
        <v>0</v>
      </c>
      <c r="BF121" s="234">
        <f>IF(N121="snížená",J121,0)</f>
        <v>0</v>
      </c>
      <c r="BG121" s="234">
        <f>IF(N121="zákl. přenesená",J121,0)</f>
        <v>0</v>
      </c>
      <c r="BH121" s="234">
        <f>IF(N121="sníž. přenesená",J121,0)</f>
        <v>0</v>
      </c>
      <c r="BI121" s="234">
        <f>IF(N121="nulová",J121,0)</f>
        <v>0</v>
      </c>
      <c r="BJ121" s="18" t="s">
        <v>81</v>
      </c>
      <c r="BK121" s="234">
        <f>ROUND(I121*H121,2)</f>
        <v>0</v>
      </c>
      <c r="BL121" s="18" t="s">
        <v>225</v>
      </c>
      <c r="BM121" s="233" t="s">
        <v>761</v>
      </c>
    </row>
    <row r="122" s="2" customFormat="1" ht="21.75" customHeight="1">
      <c r="A122" s="39"/>
      <c r="B122" s="40"/>
      <c r="C122" s="221" t="s">
        <v>83</v>
      </c>
      <c r="D122" s="221" t="s">
        <v>153</v>
      </c>
      <c r="E122" s="222" t="s">
        <v>762</v>
      </c>
      <c r="F122" s="223" t="s">
        <v>763</v>
      </c>
      <c r="G122" s="224" t="s">
        <v>293</v>
      </c>
      <c r="H122" s="225">
        <v>12</v>
      </c>
      <c r="I122" s="226"/>
      <c r="J122" s="227">
        <f>ROUND(I122*H122,2)</f>
        <v>0</v>
      </c>
      <c r="K122" s="228"/>
      <c r="L122" s="45"/>
      <c r="M122" s="229" t="s">
        <v>1</v>
      </c>
      <c r="N122" s="230" t="s">
        <v>38</v>
      </c>
      <c r="O122" s="92"/>
      <c r="P122" s="231">
        <f>O122*H122</f>
        <v>0</v>
      </c>
      <c r="Q122" s="231">
        <v>0</v>
      </c>
      <c r="R122" s="231">
        <f>Q122*H122</f>
        <v>0</v>
      </c>
      <c r="S122" s="231">
        <v>0</v>
      </c>
      <c r="T122" s="232">
        <f>S122*H122</f>
        <v>0</v>
      </c>
      <c r="U122" s="39"/>
      <c r="V122" s="39"/>
      <c r="W122" s="39"/>
      <c r="X122" s="39"/>
      <c r="Y122" s="39"/>
      <c r="Z122" s="39"/>
      <c r="AA122" s="39"/>
      <c r="AB122" s="39"/>
      <c r="AC122" s="39"/>
      <c r="AD122" s="39"/>
      <c r="AE122" s="39"/>
      <c r="AR122" s="233" t="s">
        <v>225</v>
      </c>
      <c r="AT122" s="233" t="s">
        <v>153</v>
      </c>
      <c r="AU122" s="233" t="s">
        <v>81</v>
      </c>
      <c r="AY122" s="18" t="s">
        <v>152</v>
      </c>
      <c r="BE122" s="234">
        <f>IF(N122="základní",J122,0)</f>
        <v>0</v>
      </c>
      <c r="BF122" s="234">
        <f>IF(N122="snížená",J122,0)</f>
        <v>0</v>
      </c>
      <c r="BG122" s="234">
        <f>IF(N122="zákl. přenesená",J122,0)</f>
        <v>0</v>
      </c>
      <c r="BH122" s="234">
        <f>IF(N122="sníž. přenesená",J122,0)</f>
        <v>0</v>
      </c>
      <c r="BI122" s="234">
        <f>IF(N122="nulová",J122,0)</f>
        <v>0</v>
      </c>
      <c r="BJ122" s="18" t="s">
        <v>81</v>
      </c>
      <c r="BK122" s="234">
        <f>ROUND(I122*H122,2)</f>
        <v>0</v>
      </c>
      <c r="BL122" s="18" t="s">
        <v>225</v>
      </c>
      <c r="BM122" s="233" t="s">
        <v>764</v>
      </c>
    </row>
    <row r="123" s="2" customFormat="1">
      <c r="A123" s="39"/>
      <c r="B123" s="40"/>
      <c r="C123" s="41"/>
      <c r="D123" s="235" t="s">
        <v>159</v>
      </c>
      <c r="E123" s="41"/>
      <c r="F123" s="236" t="s">
        <v>765</v>
      </c>
      <c r="G123" s="41"/>
      <c r="H123" s="41"/>
      <c r="I123" s="237"/>
      <c r="J123" s="41"/>
      <c r="K123" s="41"/>
      <c r="L123" s="45"/>
      <c r="M123" s="238"/>
      <c r="N123" s="239"/>
      <c r="O123" s="92"/>
      <c r="P123" s="92"/>
      <c r="Q123" s="92"/>
      <c r="R123" s="92"/>
      <c r="S123" s="92"/>
      <c r="T123" s="93"/>
      <c r="U123" s="39"/>
      <c r="V123" s="39"/>
      <c r="W123" s="39"/>
      <c r="X123" s="39"/>
      <c r="Y123" s="39"/>
      <c r="Z123" s="39"/>
      <c r="AA123" s="39"/>
      <c r="AB123" s="39"/>
      <c r="AC123" s="39"/>
      <c r="AD123" s="39"/>
      <c r="AE123" s="39"/>
      <c r="AT123" s="18" t="s">
        <v>159</v>
      </c>
      <c r="AU123" s="18" t="s">
        <v>81</v>
      </c>
    </row>
    <row r="124" s="2" customFormat="1" ht="16.5" customHeight="1">
      <c r="A124" s="39"/>
      <c r="B124" s="40"/>
      <c r="C124" s="221" t="s">
        <v>165</v>
      </c>
      <c r="D124" s="221" t="s">
        <v>153</v>
      </c>
      <c r="E124" s="222" t="s">
        <v>766</v>
      </c>
      <c r="F124" s="223" t="s">
        <v>767</v>
      </c>
      <c r="G124" s="224" t="s">
        <v>212</v>
      </c>
      <c r="H124" s="225">
        <v>80</v>
      </c>
      <c r="I124" s="226"/>
      <c r="J124" s="227">
        <f>ROUND(I124*H124,2)</f>
        <v>0</v>
      </c>
      <c r="K124" s="228"/>
      <c r="L124" s="45"/>
      <c r="M124" s="229" t="s">
        <v>1</v>
      </c>
      <c r="N124" s="230" t="s">
        <v>38</v>
      </c>
      <c r="O124" s="92"/>
      <c r="P124" s="231">
        <f>O124*H124</f>
        <v>0</v>
      </c>
      <c r="Q124" s="231">
        <v>0</v>
      </c>
      <c r="R124" s="231">
        <f>Q124*H124</f>
        <v>0</v>
      </c>
      <c r="S124" s="231">
        <v>0</v>
      </c>
      <c r="T124" s="232">
        <f>S124*H124</f>
        <v>0</v>
      </c>
      <c r="U124" s="39"/>
      <c r="V124" s="39"/>
      <c r="W124" s="39"/>
      <c r="X124" s="39"/>
      <c r="Y124" s="39"/>
      <c r="Z124" s="39"/>
      <c r="AA124" s="39"/>
      <c r="AB124" s="39"/>
      <c r="AC124" s="39"/>
      <c r="AD124" s="39"/>
      <c r="AE124" s="39"/>
      <c r="AR124" s="233" t="s">
        <v>225</v>
      </c>
      <c r="AT124" s="233" t="s">
        <v>153</v>
      </c>
      <c r="AU124" s="233" t="s">
        <v>81</v>
      </c>
      <c r="AY124" s="18" t="s">
        <v>152</v>
      </c>
      <c r="BE124" s="234">
        <f>IF(N124="základní",J124,0)</f>
        <v>0</v>
      </c>
      <c r="BF124" s="234">
        <f>IF(N124="snížená",J124,0)</f>
        <v>0</v>
      </c>
      <c r="BG124" s="234">
        <f>IF(N124="zákl. přenesená",J124,0)</f>
        <v>0</v>
      </c>
      <c r="BH124" s="234">
        <f>IF(N124="sníž. přenesená",J124,0)</f>
        <v>0</v>
      </c>
      <c r="BI124" s="234">
        <f>IF(N124="nulová",J124,0)</f>
        <v>0</v>
      </c>
      <c r="BJ124" s="18" t="s">
        <v>81</v>
      </c>
      <c r="BK124" s="234">
        <f>ROUND(I124*H124,2)</f>
        <v>0</v>
      </c>
      <c r="BL124" s="18" t="s">
        <v>225</v>
      </c>
      <c r="BM124" s="233" t="s">
        <v>768</v>
      </c>
    </row>
    <row r="125" s="2" customFormat="1" ht="16.5" customHeight="1">
      <c r="A125" s="39"/>
      <c r="B125" s="40"/>
      <c r="C125" s="240" t="s">
        <v>169</v>
      </c>
      <c r="D125" s="240" t="s">
        <v>200</v>
      </c>
      <c r="E125" s="241" t="s">
        <v>769</v>
      </c>
      <c r="F125" s="242" t="s">
        <v>770</v>
      </c>
      <c r="G125" s="243" t="s">
        <v>212</v>
      </c>
      <c r="H125" s="244">
        <v>450</v>
      </c>
      <c r="I125" s="245"/>
      <c r="J125" s="246">
        <f>ROUND(I125*H125,2)</f>
        <v>0</v>
      </c>
      <c r="K125" s="247"/>
      <c r="L125" s="248"/>
      <c r="M125" s="249" t="s">
        <v>1</v>
      </c>
      <c r="N125" s="250" t="s">
        <v>38</v>
      </c>
      <c r="O125" s="92"/>
      <c r="P125" s="231">
        <f>O125*H125</f>
        <v>0</v>
      </c>
      <c r="Q125" s="231">
        <v>0.029999999999999999</v>
      </c>
      <c r="R125" s="231">
        <f>Q125*H125</f>
        <v>13.5</v>
      </c>
      <c r="S125" s="231">
        <v>0</v>
      </c>
      <c r="T125" s="232">
        <f>S125*H125</f>
        <v>0</v>
      </c>
      <c r="U125" s="39"/>
      <c r="V125" s="39"/>
      <c r="W125" s="39"/>
      <c r="X125" s="39"/>
      <c r="Y125" s="39"/>
      <c r="Z125" s="39"/>
      <c r="AA125" s="39"/>
      <c r="AB125" s="39"/>
      <c r="AC125" s="39"/>
      <c r="AD125" s="39"/>
      <c r="AE125" s="39"/>
      <c r="AR125" s="233" t="s">
        <v>306</v>
      </c>
      <c r="AT125" s="233" t="s">
        <v>200</v>
      </c>
      <c r="AU125" s="233" t="s">
        <v>81</v>
      </c>
      <c r="AY125" s="18" t="s">
        <v>152</v>
      </c>
      <c r="BE125" s="234">
        <f>IF(N125="základní",J125,0)</f>
        <v>0</v>
      </c>
      <c r="BF125" s="234">
        <f>IF(N125="snížená",J125,0)</f>
        <v>0</v>
      </c>
      <c r="BG125" s="234">
        <f>IF(N125="zákl. přenesená",J125,0)</f>
        <v>0</v>
      </c>
      <c r="BH125" s="234">
        <f>IF(N125="sníž. přenesená",J125,0)</f>
        <v>0</v>
      </c>
      <c r="BI125" s="234">
        <f>IF(N125="nulová",J125,0)</f>
        <v>0</v>
      </c>
      <c r="BJ125" s="18" t="s">
        <v>81</v>
      </c>
      <c r="BK125" s="234">
        <f>ROUND(I125*H125,2)</f>
        <v>0</v>
      </c>
      <c r="BL125" s="18" t="s">
        <v>225</v>
      </c>
      <c r="BM125" s="233" t="s">
        <v>771</v>
      </c>
    </row>
    <row r="126" s="2" customFormat="1" ht="16.5" customHeight="1">
      <c r="A126" s="39"/>
      <c r="B126" s="40"/>
      <c r="C126" s="221" t="s">
        <v>173</v>
      </c>
      <c r="D126" s="221" t="s">
        <v>153</v>
      </c>
      <c r="E126" s="222" t="s">
        <v>772</v>
      </c>
      <c r="F126" s="223" t="s">
        <v>773</v>
      </c>
      <c r="G126" s="224" t="s">
        <v>212</v>
      </c>
      <c r="H126" s="225">
        <v>150</v>
      </c>
      <c r="I126" s="226"/>
      <c r="J126" s="227">
        <f>ROUND(I126*H126,2)</f>
        <v>0</v>
      </c>
      <c r="K126" s="228"/>
      <c r="L126" s="45"/>
      <c r="M126" s="229" t="s">
        <v>1</v>
      </c>
      <c r="N126" s="230" t="s">
        <v>38</v>
      </c>
      <c r="O126" s="92"/>
      <c r="P126" s="231">
        <f>O126*H126</f>
        <v>0</v>
      </c>
      <c r="Q126" s="231">
        <v>0</v>
      </c>
      <c r="R126" s="231">
        <f>Q126*H126</f>
        <v>0</v>
      </c>
      <c r="S126" s="231">
        <v>0</v>
      </c>
      <c r="T126" s="232">
        <f>S126*H126</f>
        <v>0</v>
      </c>
      <c r="U126" s="39"/>
      <c r="V126" s="39"/>
      <c r="W126" s="39"/>
      <c r="X126" s="39"/>
      <c r="Y126" s="39"/>
      <c r="Z126" s="39"/>
      <c r="AA126" s="39"/>
      <c r="AB126" s="39"/>
      <c r="AC126" s="39"/>
      <c r="AD126" s="39"/>
      <c r="AE126" s="39"/>
      <c r="AR126" s="233" t="s">
        <v>225</v>
      </c>
      <c r="AT126" s="233" t="s">
        <v>153</v>
      </c>
      <c r="AU126" s="233" t="s">
        <v>81</v>
      </c>
      <c r="AY126" s="18" t="s">
        <v>152</v>
      </c>
      <c r="BE126" s="234">
        <f>IF(N126="základní",J126,0)</f>
        <v>0</v>
      </c>
      <c r="BF126" s="234">
        <f>IF(N126="snížená",J126,0)</f>
        <v>0</v>
      </c>
      <c r="BG126" s="234">
        <f>IF(N126="zákl. přenesená",J126,0)</f>
        <v>0</v>
      </c>
      <c r="BH126" s="234">
        <f>IF(N126="sníž. přenesená",J126,0)</f>
        <v>0</v>
      </c>
      <c r="BI126" s="234">
        <f>IF(N126="nulová",J126,0)</f>
        <v>0</v>
      </c>
      <c r="BJ126" s="18" t="s">
        <v>81</v>
      </c>
      <c r="BK126" s="234">
        <f>ROUND(I126*H126,2)</f>
        <v>0</v>
      </c>
      <c r="BL126" s="18" t="s">
        <v>225</v>
      </c>
      <c r="BM126" s="233" t="s">
        <v>774</v>
      </c>
    </row>
    <row r="127" s="2" customFormat="1" ht="16.5" customHeight="1">
      <c r="A127" s="39"/>
      <c r="B127" s="40"/>
      <c r="C127" s="240" t="s">
        <v>177</v>
      </c>
      <c r="D127" s="240" t="s">
        <v>200</v>
      </c>
      <c r="E127" s="241" t="s">
        <v>775</v>
      </c>
      <c r="F127" s="242" t="s">
        <v>776</v>
      </c>
      <c r="G127" s="243" t="s">
        <v>212</v>
      </c>
      <c r="H127" s="244">
        <v>150</v>
      </c>
      <c r="I127" s="245"/>
      <c r="J127" s="246">
        <f>ROUND(I127*H127,2)</f>
        <v>0</v>
      </c>
      <c r="K127" s="247"/>
      <c r="L127" s="248"/>
      <c r="M127" s="249" t="s">
        <v>1</v>
      </c>
      <c r="N127" s="250" t="s">
        <v>38</v>
      </c>
      <c r="O127" s="92"/>
      <c r="P127" s="231">
        <f>O127*H127</f>
        <v>0</v>
      </c>
      <c r="Q127" s="231">
        <v>0.029999999999999999</v>
      </c>
      <c r="R127" s="231">
        <f>Q127*H127</f>
        <v>4.5</v>
      </c>
      <c r="S127" s="231">
        <v>0</v>
      </c>
      <c r="T127" s="232">
        <f>S127*H127</f>
        <v>0</v>
      </c>
      <c r="U127" s="39"/>
      <c r="V127" s="39"/>
      <c r="W127" s="39"/>
      <c r="X127" s="39"/>
      <c r="Y127" s="39"/>
      <c r="Z127" s="39"/>
      <c r="AA127" s="39"/>
      <c r="AB127" s="39"/>
      <c r="AC127" s="39"/>
      <c r="AD127" s="39"/>
      <c r="AE127" s="39"/>
      <c r="AR127" s="233" t="s">
        <v>306</v>
      </c>
      <c r="AT127" s="233" t="s">
        <v>200</v>
      </c>
      <c r="AU127" s="233" t="s">
        <v>81</v>
      </c>
      <c r="AY127" s="18" t="s">
        <v>152</v>
      </c>
      <c r="BE127" s="234">
        <f>IF(N127="základní",J127,0)</f>
        <v>0</v>
      </c>
      <c r="BF127" s="234">
        <f>IF(N127="snížená",J127,0)</f>
        <v>0</v>
      </c>
      <c r="BG127" s="234">
        <f>IF(N127="zákl. přenesená",J127,0)</f>
        <v>0</v>
      </c>
      <c r="BH127" s="234">
        <f>IF(N127="sníž. přenesená",J127,0)</f>
        <v>0</v>
      </c>
      <c r="BI127" s="234">
        <f>IF(N127="nulová",J127,0)</f>
        <v>0</v>
      </c>
      <c r="BJ127" s="18" t="s">
        <v>81</v>
      </c>
      <c r="BK127" s="234">
        <f>ROUND(I127*H127,2)</f>
        <v>0</v>
      </c>
      <c r="BL127" s="18" t="s">
        <v>225</v>
      </c>
      <c r="BM127" s="233" t="s">
        <v>777</v>
      </c>
    </row>
    <row r="128" s="2" customFormat="1" ht="16.5" customHeight="1">
      <c r="A128" s="39"/>
      <c r="B128" s="40"/>
      <c r="C128" s="221" t="s">
        <v>182</v>
      </c>
      <c r="D128" s="221" t="s">
        <v>153</v>
      </c>
      <c r="E128" s="222" t="s">
        <v>778</v>
      </c>
      <c r="F128" s="223" t="s">
        <v>779</v>
      </c>
      <c r="G128" s="224" t="s">
        <v>212</v>
      </c>
      <c r="H128" s="225">
        <v>1</v>
      </c>
      <c r="I128" s="226"/>
      <c r="J128" s="227">
        <f>ROUND(I128*H128,2)</f>
        <v>0</v>
      </c>
      <c r="K128" s="228"/>
      <c r="L128" s="45"/>
      <c r="M128" s="229" t="s">
        <v>1</v>
      </c>
      <c r="N128" s="230" t="s">
        <v>38</v>
      </c>
      <c r="O128" s="92"/>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225</v>
      </c>
      <c r="AT128" s="233" t="s">
        <v>153</v>
      </c>
      <c r="AU128" s="233" t="s">
        <v>81</v>
      </c>
      <c r="AY128" s="18" t="s">
        <v>152</v>
      </c>
      <c r="BE128" s="234">
        <f>IF(N128="základní",J128,0)</f>
        <v>0</v>
      </c>
      <c r="BF128" s="234">
        <f>IF(N128="snížená",J128,0)</f>
        <v>0</v>
      </c>
      <c r="BG128" s="234">
        <f>IF(N128="zákl. přenesená",J128,0)</f>
        <v>0</v>
      </c>
      <c r="BH128" s="234">
        <f>IF(N128="sníž. přenesená",J128,0)</f>
        <v>0</v>
      </c>
      <c r="BI128" s="234">
        <f>IF(N128="nulová",J128,0)</f>
        <v>0</v>
      </c>
      <c r="BJ128" s="18" t="s">
        <v>81</v>
      </c>
      <c r="BK128" s="234">
        <f>ROUND(I128*H128,2)</f>
        <v>0</v>
      </c>
      <c r="BL128" s="18" t="s">
        <v>225</v>
      </c>
      <c r="BM128" s="233" t="s">
        <v>780</v>
      </c>
    </row>
    <row r="129" s="2" customFormat="1" ht="21.75" customHeight="1">
      <c r="A129" s="39"/>
      <c r="B129" s="40"/>
      <c r="C129" s="240" t="s">
        <v>188</v>
      </c>
      <c r="D129" s="240" t="s">
        <v>200</v>
      </c>
      <c r="E129" s="241" t="s">
        <v>781</v>
      </c>
      <c r="F129" s="242" t="s">
        <v>782</v>
      </c>
      <c r="G129" s="243" t="s">
        <v>180</v>
      </c>
      <c r="H129" s="244">
        <v>1</v>
      </c>
      <c r="I129" s="245"/>
      <c r="J129" s="246">
        <f>ROUND(I129*H129,2)</f>
        <v>0</v>
      </c>
      <c r="K129" s="247"/>
      <c r="L129" s="248"/>
      <c r="M129" s="249" t="s">
        <v>1</v>
      </c>
      <c r="N129" s="250" t="s">
        <v>38</v>
      </c>
      <c r="O129" s="92"/>
      <c r="P129" s="231">
        <f>O129*H129</f>
        <v>0</v>
      </c>
      <c r="Q129" s="231">
        <v>0.029999999999999999</v>
      </c>
      <c r="R129" s="231">
        <f>Q129*H129</f>
        <v>0.029999999999999999</v>
      </c>
      <c r="S129" s="231">
        <v>0</v>
      </c>
      <c r="T129" s="232">
        <f>S129*H129</f>
        <v>0</v>
      </c>
      <c r="U129" s="39"/>
      <c r="V129" s="39"/>
      <c r="W129" s="39"/>
      <c r="X129" s="39"/>
      <c r="Y129" s="39"/>
      <c r="Z129" s="39"/>
      <c r="AA129" s="39"/>
      <c r="AB129" s="39"/>
      <c r="AC129" s="39"/>
      <c r="AD129" s="39"/>
      <c r="AE129" s="39"/>
      <c r="AR129" s="233" t="s">
        <v>306</v>
      </c>
      <c r="AT129" s="233" t="s">
        <v>200</v>
      </c>
      <c r="AU129" s="233" t="s">
        <v>81</v>
      </c>
      <c r="AY129" s="18" t="s">
        <v>152</v>
      </c>
      <c r="BE129" s="234">
        <f>IF(N129="základní",J129,0)</f>
        <v>0</v>
      </c>
      <c r="BF129" s="234">
        <f>IF(N129="snížená",J129,0)</f>
        <v>0</v>
      </c>
      <c r="BG129" s="234">
        <f>IF(N129="zákl. přenesená",J129,0)</f>
        <v>0</v>
      </c>
      <c r="BH129" s="234">
        <f>IF(N129="sníž. přenesená",J129,0)</f>
        <v>0</v>
      </c>
      <c r="BI129" s="234">
        <f>IF(N129="nulová",J129,0)</f>
        <v>0</v>
      </c>
      <c r="BJ129" s="18" t="s">
        <v>81</v>
      </c>
      <c r="BK129" s="234">
        <f>ROUND(I129*H129,2)</f>
        <v>0</v>
      </c>
      <c r="BL129" s="18" t="s">
        <v>225</v>
      </c>
      <c r="BM129" s="233" t="s">
        <v>783</v>
      </c>
    </row>
    <row r="130" s="2" customFormat="1" ht="16.5" customHeight="1">
      <c r="A130" s="39"/>
      <c r="B130" s="40"/>
      <c r="C130" s="221" t="s">
        <v>192</v>
      </c>
      <c r="D130" s="221" t="s">
        <v>153</v>
      </c>
      <c r="E130" s="222" t="s">
        <v>784</v>
      </c>
      <c r="F130" s="223" t="s">
        <v>785</v>
      </c>
      <c r="G130" s="224" t="s">
        <v>180</v>
      </c>
      <c r="H130" s="225">
        <v>12</v>
      </c>
      <c r="I130" s="226"/>
      <c r="J130" s="227">
        <f>ROUND(I130*H130,2)</f>
        <v>0</v>
      </c>
      <c r="K130" s="228"/>
      <c r="L130" s="45"/>
      <c r="M130" s="229" t="s">
        <v>1</v>
      </c>
      <c r="N130" s="230" t="s">
        <v>38</v>
      </c>
      <c r="O130" s="92"/>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225</v>
      </c>
      <c r="AT130" s="233" t="s">
        <v>153</v>
      </c>
      <c r="AU130" s="233" t="s">
        <v>81</v>
      </c>
      <c r="AY130" s="18" t="s">
        <v>152</v>
      </c>
      <c r="BE130" s="234">
        <f>IF(N130="základní",J130,0)</f>
        <v>0</v>
      </c>
      <c r="BF130" s="234">
        <f>IF(N130="snížená",J130,0)</f>
        <v>0</v>
      </c>
      <c r="BG130" s="234">
        <f>IF(N130="zákl. přenesená",J130,0)</f>
        <v>0</v>
      </c>
      <c r="BH130" s="234">
        <f>IF(N130="sníž. přenesená",J130,0)</f>
        <v>0</v>
      </c>
      <c r="BI130" s="234">
        <f>IF(N130="nulová",J130,0)</f>
        <v>0</v>
      </c>
      <c r="BJ130" s="18" t="s">
        <v>81</v>
      </c>
      <c r="BK130" s="234">
        <f>ROUND(I130*H130,2)</f>
        <v>0</v>
      </c>
      <c r="BL130" s="18" t="s">
        <v>225</v>
      </c>
      <c r="BM130" s="233" t="s">
        <v>786</v>
      </c>
    </row>
    <row r="131" s="2" customFormat="1" ht="16.5" customHeight="1">
      <c r="A131" s="39"/>
      <c r="B131" s="40"/>
      <c r="C131" s="240" t="s">
        <v>199</v>
      </c>
      <c r="D131" s="240" t="s">
        <v>200</v>
      </c>
      <c r="E131" s="241" t="s">
        <v>787</v>
      </c>
      <c r="F131" s="242" t="s">
        <v>788</v>
      </c>
      <c r="G131" s="243" t="s">
        <v>180</v>
      </c>
      <c r="H131" s="244">
        <v>12</v>
      </c>
      <c r="I131" s="245"/>
      <c r="J131" s="246">
        <f>ROUND(I131*H131,2)</f>
        <v>0</v>
      </c>
      <c r="K131" s="247"/>
      <c r="L131" s="248"/>
      <c r="M131" s="249" t="s">
        <v>1</v>
      </c>
      <c r="N131" s="250" t="s">
        <v>38</v>
      </c>
      <c r="O131" s="92"/>
      <c r="P131" s="231">
        <f>O131*H131</f>
        <v>0</v>
      </c>
      <c r="Q131" s="231">
        <v>0.029999999999999999</v>
      </c>
      <c r="R131" s="231">
        <f>Q131*H131</f>
        <v>0.35999999999999999</v>
      </c>
      <c r="S131" s="231">
        <v>0</v>
      </c>
      <c r="T131" s="232">
        <f>S131*H131</f>
        <v>0</v>
      </c>
      <c r="U131" s="39"/>
      <c r="V131" s="39"/>
      <c r="W131" s="39"/>
      <c r="X131" s="39"/>
      <c r="Y131" s="39"/>
      <c r="Z131" s="39"/>
      <c r="AA131" s="39"/>
      <c r="AB131" s="39"/>
      <c r="AC131" s="39"/>
      <c r="AD131" s="39"/>
      <c r="AE131" s="39"/>
      <c r="AR131" s="233" t="s">
        <v>306</v>
      </c>
      <c r="AT131" s="233" t="s">
        <v>200</v>
      </c>
      <c r="AU131" s="233" t="s">
        <v>81</v>
      </c>
      <c r="AY131" s="18" t="s">
        <v>152</v>
      </c>
      <c r="BE131" s="234">
        <f>IF(N131="základní",J131,0)</f>
        <v>0</v>
      </c>
      <c r="BF131" s="234">
        <f>IF(N131="snížená",J131,0)</f>
        <v>0</v>
      </c>
      <c r="BG131" s="234">
        <f>IF(N131="zákl. přenesená",J131,0)</f>
        <v>0</v>
      </c>
      <c r="BH131" s="234">
        <f>IF(N131="sníž. přenesená",J131,0)</f>
        <v>0</v>
      </c>
      <c r="BI131" s="234">
        <f>IF(N131="nulová",J131,0)</f>
        <v>0</v>
      </c>
      <c r="BJ131" s="18" t="s">
        <v>81</v>
      </c>
      <c r="BK131" s="234">
        <f>ROUND(I131*H131,2)</f>
        <v>0</v>
      </c>
      <c r="BL131" s="18" t="s">
        <v>225</v>
      </c>
      <c r="BM131" s="233" t="s">
        <v>789</v>
      </c>
    </row>
    <row r="132" s="2" customFormat="1" ht="16.5" customHeight="1">
      <c r="A132" s="39"/>
      <c r="B132" s="40"/>
      <c r="C132" s="221" t="s">
        <v>205</v>
      </c>
      <c r="D132" s="221" t="s">
        <v>153</v>
      </c>
      <c r="E132" s="222" t="s">
        <v>790</v>
      </c>
      <c r="F132" s="223" t="s">
        <v>791</v>
      </c>
      <c r="G132" s="224" t="s">
        <v>180</v>
      </c>
      <c r="H132" s="225">
        <v>24</v>
      </c>
      <c r="I132" s="226"/>
      <c r="J132" s="227">
        <f>ROUND(I132*H132,2)</f>
        <v>0</v>
      </c>
      <c r="K132" s="228"/>
      <c r="L132" s="45"/>
      <c r="M132" s="229" t="s">
        <v>1</v>
      </c>
      <c r="N132" s="230" t="s">
        <v>38</v>
      </c>
      <c r="O132" s="92"/>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225</v>
      </c>
      <c r="AT132" s="233" t="s">
        <v>153</v>
      </c>
      <c r="AU132" s="233" t="s">
        <v>81</v>
      </c>
      <c r="AY132" s="18" t="s">
        <v>152</v>
      </c>
      <c r="BE132" s="234">
        <f>IF(N132="základní",J132,0)</f>
        <v>0</v>
      </c>
      <c r="BF132" s="234">
        <f>IF(N132="snížená",J132,0)</f>
        <v>0</v>
      </c>
      <c r="BG132" s="234">
        <f>IF(N132="zákl. přenesená",J132,0)</f>
        <v>0</v>
      </c>
      <c r="BH132" s="234">
        <f>IF(N132="sníž. přenesená",J132,0)</f>
        <v>0</v>
      </c>
      <c r="BI132" s="234">
        <f>IF(N132="nulová",J132,0)</f>
        <v>0</v>
      </c>
      <c r="BJ132" s="18" t="s">
        <v>81</v>
      </c>
      <c r="BK132" s="234">
        <f>ROUND(I132*H132,2)</f>
        <v>0</v>
      </c>
      <c r="BL132" s="18" t="s">
        <v>225</v>
      </c>
      <c r="BM132" s="233" t="s">
        <v>792</v>
      </c>
    </row>
    <row r="133" s="2" customFormat="1" ht="16.5" customHeight="1">
      <c r="A133" s="39"/>
      <c r="B133" s="40"/>
      <c r="C133" s="221" t="s">
        <v>209</v>
      </c>
      <c r="D133" s="221" t="s">
        <v>153</v>
      </c>
      <c r="E133" s="222" t="s">
        <v>793</v>
      </c>
      <c r="F133" s="223" t="s">
        <v>794</v>
      </c>
      <c r="G133" s="224" t="s">
        <v>180</v>
      </c>
      <c r="H133" s="225">
        <v>12</v>
      </c>
      <c r="I133" s="226"/>
      <c r="J133" s="227">
        <f>ROUND(I133*H133,2)</f>
        <v>0</v>
      </c>
      <c r="K133" s="228"/>
      <c r="L133" s="45"/>
      <c r="M133" s="229" t="s">
        <v>1</v>
      </c>
      <c r="N133" s="230" t="s">
        <v>38</v>
      </c>
      <c r="O133" s="92"/>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225</v>
      </c>
      <c r="AT133" s="233" t="s">
        <v>153</v>
      </c>
      <c r="AU133" s="233" t="s">
        <v>81</v>
      </c>
      <c r="AY133" s="18" t="s">
        <v>152</v>
      </c>
      <c r="BE133" s="234">
        <f>IF(N133="základní",J133,0)</f>
        <v>0</v>
      </c>
      <c r="BF133" s="234">
        <f>IF(N133="snížená",J133,0)</f>
        <v>0</v>
      </c>
      <c r="BG133" s="234">
        <f>IF(N133="zákl. přenesená",J133,0)</f>
        <v>0</v>
      </c>
      <c r="BH133" s="234">
        <f>IF(N133="sníž. přenesená",J133,0)</f>
        <v>0</v>
      </c>
      <c r="BI133" s="234">
        <f>IF(N133="nulová",J133,0)</f>
        <v>0</v>
      </c>
      <c r="BJ133" s="18" t="s">
        <v>81</v>
      </c>
      <c r="BK133" s="234">
        <f>ROUND(I133*H133,2)</f>
        <v>0</v>
      </c>
      <c r="BL133" s="18" t="s">
        <v>225</v>
      </c>
      <c r="BM133" s="233" t="s">
        <v>795</v>
      </c>
    </row>
    <row r="134" s="2" customFormat="1" ht="21.75" customHeight="1">
      <c r="A134" s="39"/>
      <c r="B134" s="40"/>
      <c r="C134" s="240" t="s">
        <v>214</v>
      </c>
      <c r="D134" s="240" t="s">
        <v>200</v>
      </c>
      <c r="E134" s="241" t="s">
        <v>796</v>
      </c>
      <c r="F134" s="242" t="s">
        <v>797</v>
      </c>
      <c r="G134" s="243" t="s">
        <v>180</v>
      </c>
      <c r="H134" s="244">
        <v>12</v>
      </c>
      <c r="I134" s="245"/>
      <c r="J134" s="246">
        <f>ROUND(I134*H134,2)</f>
        <v>0</v>
      </c>
      <c r="K134" s="247"/>
      <c r="L134" s="248"/>
      <c r="M134" s="249" t="s">
        <v>1</v>
      </c>
      <c r="N134" s="250" t="s">
        <v>38</v>
      </c>
      <c r="O134" s="92"/>
      <c r="P134" s="231">
        <f>O134*H134</f>
        <v>0</v>
      </c>
      <c r="Q134" s="231">
        <v>0.029999999999999999</v>
      </c>
      <c r="R134" s="231">
        <f>Q134*H134</f>
        <v>0.35999999999999999</v>
      </c>
      <c r="S134" s="231">
        <v>0</v>
      </c>
      <c r="T134" s="232">
        <f>S134*H134</f>
        <v>0</v>
      </c>
      <c r="U134" s="39"/>
      <c r="V134" s="39"/>
      <c r="W134" s="39"/>
      <c r="X134" s="39"/>
      <c r="Y134" s="39"/>
      <c r="Z134" s="39"/>
      <c r="AA134" s="39"/>
      <c r="AB134" s="39"/>
      <c r="AC134" s="39"/>
      <c r="AD134" s="39"/>
      <c r="AE134" s="39"/>
      <c r="AR134" s="233" t="s">
        <v>306</v>
      </c>
      <c r="AT134" s="233" t="s">
        <v>200</v>
      </c>
      <c r="AU134" s="233" t="s">
        <v>81</v>
      </c>
      <c r="AY134" s="18" t="s">
        <v>152</v>
      </c>
      <c r="BE134" s="234">
        <f>IF(N134="základní",J134,0)</f>
        <v>0</v>
      </c>
      <c r="BF134" s="234">
        <f>IF(N134="snížená",J134,0)</f>
        <v>0</v>
      </c>
      <c r="BG134" s="234">
        <f>IF(N134="zákl. přenesená",J134,0)</f>
        <v>0</v>
      </c>
      <c r="BH134" s="234">
        <f>IF(N134="sníž. přenesená",J134,0)</f>
        <v>0</v>
      </c>
      <c r="BI134" s="234">
        <f>IF(N134="nulová",J134,0)</f>
        <v>0</v>
      </c>
      <c r="BJ134" s="18" t="s">
        <v>81</v>
      </c>
      <c r="BK134" s="234">
        <f>ROUND(I134*H134,2)</f>
        <v>0</v>
      </c>
      <c r="BL134" s="18" t="s">
        <v>225</v>
      </c>
      <c r="BM134" s="233" t="s">
        <v>798</v>
      </c>
    </row>
    <row r="135" s="2" customFormat="1" ht="16.5" customHeight="1">
      <c r="A135" s="39"/>
      <c r="B135" s="40"/>
      <c r="C135" s="221" t="s">
        <v>218</v>
      </c>
      <c r="D135" s="221" t="s">
        <v>153</v>
      </c>
      <c r="E135" s="222" t="s">
        <v>799</v>
      </c>
      <c r="F135" s="223" t="s">
        <v>800</v>
      </c>
      <c r="G135" s="224" t="s">
        <v>180</v>
      </c>
      <c r="H135" s="225">
        <v>40</v>
      </c>
      <c r="I135" s="226"/>
      <c r="J135" s="227">
        <f>ROUND(I135*H135,2)</f>
        <v>0</v>
      </c>
      <c r="K135" s="228"/>
      <c r="L135" s="45"/>
      <c r="M135" s="229" t="s">
        <v>1</v>
      </c>
      <c r="N135" s="230" t="s">
        <v>38</v>
      </c>
      <c r="O135" s="92"/>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225</v>
      </c>
      <c r="AT135" s="233" t="s">
        <v>153</v>
      </c>
      <c r="AU135" s="233" t="s">
        <v>81</v>
      </c>
      <c r="AY135" s="18" t="s">
        <v>152</v>
      </c>
      <c r="BE135" s="234">
        <f>IF(N135="základní",J135,0)</f>
        <v>0</v>
      </c>
      <c r="BF135" s="234">
        <f>IF(N135="snížená",J135,0)</f>
        <v>0</v>
      </c>
      <c r="BG135" s="234">
        <f>IF(N135="zákl. přenesená",J135,0)</f>
        <v>0</v>
      </c>
      <c r="BH135" s="234">
        <f>IF(N135="sníž. přenesená",J135,0)</f>
        <v>0</v>
      </c>
      <c r="BI135" s="234">
        <f>IF(N135="nulová",J135,0)</f>
        <v>0</v>
      </c>
      <c r="BJ135" s="18" t="s">
        <v>81</v>
      </c>
      <c r="BK135" s="234">
        <f>ROUND(I135*H135,2)</f>
        <v>0</v>
      </c>
      <c r="BL135" s="18" t="s">
        <v>225</v>
      </c>
      <c r="BM135" s="233" t="s">
        <v>801</v>
      </c>
    </row>
    <row r="136" s="2" customFormat="1" ht="16.5" customHeight="1">
      <c r="A136" s="39"/>
      <c r="B136" s="40"/>
      <c r="C136" s="240" t="s">
        <v>8</v>
      </c>
      <c r="D136" s="240" t="s">
        <v>200</v>
      </c>
      <c r="E136" s="241" t="s">
        <v>802</v>
      </c>
      <c r="F136" s="242" t="s">
        <v>803</v>
      </c>
      <c r="G136" s="243" t="s">
        <v>180</v>
      </c>
      <c r="H136" s="244">
        <v>40</v>
      </c>
      <c r="I136" s="245"/>
      <c r="J136" s="246">
        <f>ROUND(I136*H136,2)</f>
        <v>0</v>
      </c>
      <c r="K136" s="247"/>
      <c r="L136" s="248"/>
      <c r="M136" s="249" t="s">
        <v>1</v>
      </c>
      <c r="N136" s="250" t="s">
        <v>38</v>
      </c>
      <c r="O136" s="92"/>
      <c r="P136" s="231">
        <f>O136*H136</f>
        <v>0</v>
      </c>
      <c r="Q136" s="231">
        <v>0.029999999999999999</v>
      </c>
      <c r="R136" s="231">
        <f>Q136*H136</f>
        <v>1.2</v>
      </c>
      <c r="S136" s="231">
        <v>0</v>
      </c>
      <c r="T136" s="232">
        <f>S136*H136</f>
        <v>0</v>
      </c>
      <c r="U136" s="39"/>
      <c r="V136" s="39"/>
      <c r="W136" s="39"/>
      <c r="X136" s="39"/>
      <c r="Y136" s="39"/>
      <c r="Z136" s="39"/>
      <c r="AA136" s="39"/>
      <c r="AB136" s="39"/>
      <c r="AC136" s="39"/>
      <c r="AD136" s="39"/>
      <c r="AE136" s="39"/>
      <c r="AR136" s="233" t="s">
        <v>306</v>
      </c>
      <c r="AT136" s="233" t="s">
        <v>200</v>
      </c>
      <c r="AU136" s="233" t="s">
        <v>81</v>
      </c>
      <c r="AY136" s="18" t="s">
        <v>152</v>
      </c>
      <c r="BE136" s="234">
        <f>IF(N136="základní",J136,0)</f>
        <v>0</v>
      </c>
      <c r="BF136" s="234">
        <f>IF(N136="snížená",J136,0)</f>
        <v>0</v>
      </c>
      <c r="BG136" s="234">
        <f>IF(N136="zákl. přenesená",J136,0)</f>
        <v>0</v>
      </c>
      <c r="BH136" s="234">
        <f>IF(N136="sníž. přenesená",J136,0)</f>
        <v>0</v>
      </c>
      <c r="BI136" s="234">
        <f>IF(N136="nulová",J136,0)</f>
        <v>0</v>
      </c>
      <c r="BJ136" s="18" t="s">
        <v>81</v>
      </c>
      <c r="BK136" s="234">
        <f>ROUND(I136*H136,2)</f>
        <v>0</v>
      </c>
      <c r="BL136" s="18" t="s">
        <v>225</v>
      </c>
      <c r="BM136" s="233" t="s">
        <v>804</v>
      </c>
    </row>
    <row r="137" s="2" customFormat="1" ht="16.5" customHeight="1">
      <c r="A137" s="39"/>
      <c r="B137" s="40"/>
      <c r="C137" s="240" t="s">
        <v>225</v>
      </c>
      <c r="D137" s="240" t="s">
        <v>200</v>
      </c>
      <c r="E137" s="241" t="s">
        <v>805</v>
      </c>
      <c r="F137" s="242" t="s">
        <v>806</v>
      </c>
      <c r="G137" s="243" t="s">
        <v>180</v>
      </c>
      <c r="H137" s="244">
        <v>40</v>
      </c>
      <c r="I137" s="245"/>
      <c r="J137" s="246">
        <f>ROUND(I137*H137,2)</f>
        <v>0</v>
      </c>
      <c r="K137" s="247"/>
      <c r="L137" s="248"/>
      <c r="M137" s="249" t="s">
        <v>1</v>
      </c>
      <c r="N137" s="250" t="s">
        <v>38</v>
      </c>
      <c r="O137" s="92"/>
      <c r="P137" s="231">
        <f>O137*H137</f>
        <v>0</v>
      </c>
      <c r="Q137" s="231">
        <v>0.029999999999999999</v>
      </c>
      <c r="R137" s="231">
        <f>Q137*H137</f>
        <v>1.2</v>
      </c>
      <c r="S137" s="231">
        <v>0</v>
      </c>
      <c r="T137" s="232">
        <f>S137*H137</f>
        <v>0</v>
      </c>
      <c r="U137" s="39"/>
      <c r="V137" s="39"/>
      <c r="W137" s="39"/>
      <c r="X137" s="39"/>
      <c r="Y137" s="39"/>
      <c r="Z137" s="39"/>
      <c r="AA137" s="39"/>
      <c r="AB137" s="39"/>
      <c r="AC137" s="39"/>
      <c r="AD137" s="39"/>
      <c r="AE137" s="39"/>
      <c r="AR137" s="233" t="s">
        <v>306</v>
      </c>
      <c r="AT137" s="233" t="s">
        <v>200</v>
      </c>
      <c r="AU137" s="233" t="s">
        <v>81</v>
      </c>
      <c r="AY137" s="18" t="s">
        <v>152</v>
      </c>
      <c r="BE137" s="234">
        <f>IF(N137="základní",J137,0)</f>
        <v>0</v>
      </c>
      <c r="BF137" s="234">
        <f>IF(N137="snížená",J137,0)</f>
        <v>0</v>
      </c>
      <c r="BG137" s="234">
        <f>IF(N137="zákl. přenesená",J137,0)</f>
        <v>0</v>
      </c>
      <c r="BH137" s="234">
        <f>IF(N137="sníž. přenesená",J137,0)</f>
        <v>0</v>
      </c>
      <c r="BI137" s="234">
        <f>IF(N137="nulová",J137,0)</f>
        <v>0</v>
      </c>
      <c r="BJ137" s="18" t="s">
        <v>81</v>
      </c>
      <c r="BK137" s="234">
        <f>ROUND(I137*H137,2)</f>
        <v>0</v>
      </c>
      <c r="BL137" s="18" t="s">
        <v>225</v>
      </c>
      <c r="BM137" s="233" t="s">
        <v>807</v>
      </c>
    </row>
    <row r="138" s="2" customFormat="1" ht="16.5" customHeight="1">
      <c r="A138" s="39"/>
      <c r="B138" s="40"/>
      <c r="C138" s="221" t="s">
        <v>230</v>
      </c>
      <c r="D138" s="221" t="s">
        <v>153</v>
      </c>
      <c r="E138" s="222" t="s">
        <v>808</v>
      </c>
      <c r="F138" s="223" t="s">
        <v>809</v>
      </c>
      <c r="G138" s="224" t="s">
        <v>180</v>
      </c>
      <c r="H138" s="225">
        <v>30</v>
      </c>
      <c r="I138" s="226"/>
      <c r="J138" s="227">
        <f>ROUND(I138*H138,2)</f>
        <v>0</v>
      </c>
      <c r="K138" s="228"/>
      <c r="L138" s="45"/>
      <c r="M138" s="229" t="s">
        <v>1</v>
      </c>
      <c r="N138" s="230" t="s">
        <v>38</v>
      </c>
      <c r="O138" s="92"/>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225</v>
      </c>
      <c r="AT138" s="233" t="s">
        <v>153</v>
      </c>
      <c r="AU138" s="233" t="s">
        <v>81</v>
      </c>
      <c r="AY138" s="18" t="s">
        <v>152</v>
      </c>
      <c r="BE138" s="234">
        <f>IF(N138="základní",J138,0)</f>
        <v>0</v>
      </c>
      <c r="BF138" s="234">
        <f>IF(N138="snížená",J138,0)</f>
        <v>0</v>
      </c>
      <c r="BG138" s="234">
        <f>IF(N138="zákl. přenesená",J138,0)</f>
        <v>0</v>
      </c>
      <c r="BH138" s="234">
        <f>IF(N138="sníž. přenesená",J138,0)</f>
        <v>0</v>
      </c>
      <c r="BI138" s="234">
        <f>IF(N138="nulová",J138,0)</f>
        <v>0</v>
      </c>
      <c r="BJ138" s="18" t="s">
        <v>81</v>
      </c>
      <c r="BK138" s="234">
        <f>ROUND(I138*H138,2)</f>
        <v>0</v>
      </c>
      <c r="BL138" s="18" t="s">
        <v>225</v>
      </c>
      <c r="BM138" s="233" t="s">
        <v>810</v>
      </c>
    </row>
    <row r="139" s="2" customFormat="1" ht="16.5" customHeight="1">
      <c r="A139" s="39"/>
      <c r="B139" s="40"/>
      <c r="C139" s="221" t="s">
        <v>234</v>
      </c>
      <c r="D139" s="221" t="s">
        <v>153</v>
      </c>
      <c r="E139" s="222" t="s">
        <v>811</v>
      </c>
      <c r="F139" s="223" t="s">
        <v>812</v>
      </c>
      <c r="G139" s="224" t="s">
        <v>728</v>
      </c>
      <c r="H139" s="225">
        <v>1</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225</v>
      </c>
      <c r="AT139" s="233" t="s">
        <v>153</v>
      </c>
      <c r="AU139" s="233" t="s">
        <v>81</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225</v>
      </c>
      <c r="BM139" s="233" t="s">
        <v>813</v>
      </c>
    </row>
    <row r="140" s="2" customFormat="1" ht="21.75" customHeight="1">
      <c r="A140" s="39"/>
      <c r="B140" s="40"/>
      <c r="C140" s="221" t="s">
        <v>239</v>
      </c>
      <c r="D140" s="221" t="s">
        <v>153</v>
      </c>
      <c r="E140" s="222" t="s">
        <v>814</v>
      </c>
      <c r="F140" s="223" t="s">
        <v>815</v>
      </c>
      <c r="G140" s="224" t="s">
        <v>728</v>
      </c>
      <c r="H140" s="225">
        <v>1</v>
      </c>
      <c r="I140" s="226"/>
      <c r="J140" s="227">
        <f>ROUND(I140*H140,2)</f>
        <v>0</v>
      </c>
      <c r="K140" s="228"/>
      <c r="L140" s="45"/>
      <c r="M140" s="229" t="s">
        <v>1</v>
      </c>
      <c r="N140" s="230" t="s">
        <v>38</v>
      </c>
      <c r="O140" s="92"/>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225</v>
      </c>
      <c r="AT140" s="233" t="s">
        <v>153</v>
      </c>
      <c r="AU140" s="233" t="s">
        <v>81</v>
      </c>
      <c r="AY140" s="18" t="s">
        <v>152</v>
      </c>
      <c r="BE140" s="234">
        <f>IF(N140="základní",J140,0)</f>
        <v>0</v>
      </c>
      <c r="BF140" s="234">
        <f>IF(N140="snížená",J140,0)</f>
        <v>0</v>
      </c>
      <c r="BG140" s="234">
        <f>IF(N140="zákl. přenesená",J140,0)</f>
        <v>0</v>
      </c>
      <c r="BH140" s="234">
        <f>IF(N140="sníž. přenesená",J140,0)</f>
        <v>0</v>
      </c>
      <c r="BI140" s="234">
        <f>IF(N140="nulová",J140,0)</f>
        <v>0</v>
      </c>
      <c r="BJ140" s="18" t="s">
        <v>81</v>
      </c>
      <c r="BK140" s="234">
        <f>ROUND(I140*H140,2)</f>
        <v>0</v>
      </c>
      <c r="BL140" s="18" t="s">
        <v>225</v>
      </c>
      <c r="BM140" s="233" t="s">
        <v>816</v>
      </c>
    </row>
    <row r="141" s="2" customFormat="1" ht="16.5" customHeight="1">
      <c r="A141" s="39"/>
      <c r="B141" s="40"/>
      <c r="C141" s="221" t="s">
        <v>243</v>
      </c>
      <c r="D141" s="221" t="s">
        <v>153</v>
      </c>
      <c r="E141" s="222" t="s">
        <v>817</v>
      </c>
      <c r="F141" s="223" t="s">
        <v>818</v>
      </c>
      <c r="G141" s="224" t="s">
        <v>728</v>
      </c>
      <c r="H141" s="225">
        <v>1</v>
      </c>
      <c r="I141" s="226"/>
      <c r="J141" s="227">
        <f>ROUND(I141*H141,2)</f>
        <v>0</v>
      </c>
      <c r="K141" s="228"/>
      <c r="L141" s="45"/>
      <c r="M141" s="229" t="s">
        <v>1</v>
      </c>
      <c r="N141" s="230" t="s">
        <v>38</v>
      </c>
      <c r="O141" s="92"/>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225</v>
      </c>
      <c r="AT141" s="233" t="s">
        <v>153</v>
      </c>
      <c r="AU141" s="233" t="s">
        <v>81</v>
      </c>
      <c r="AY141" s="18" t="s">
        <v>152</v>
      </c>
      <c r="BE141" s="234">
        <f>IF(N141="základní",J141,0)</f>
        <v>0</v>
      </c>
      <c r="BF141" s="234">
        <f>IF(N141="snížená",J141,0)</f>
        <v>0</v>
      </c>
      <c r="BG141" s="234">
        <f>IF(N141="zákl. přenesená",J141,0)</f>
        <v>0</v>
      </c>
      <c r="BH141" s="234">
        <f>IF(N141="sníž. přenesená",J141,0)</f>
        <v>0</v>
      </c>
      <c r="BI141" s="234">
        <f>IF(N141="nulová",J141,0)</f>
        <v>0</v>
      </c>
      <c r="BJ141" s="18" t="s">
        <v>81</v>
      </c>
      <c r="BK141" s="234">
        <f>ROUND(I141*H141,2)</f>
        <v>0</v>
      </c>
      <c r="BL141" s="18" t="s">
        <v>225</v>
      </c>
      <c r="BM141" s="233" t="s">
        <v>819</v>
      </c>
    </row>
    <row r="142" s="11" customFormat="1" ht="25.92" customHeight="1">
      <c r="A142" s="11"/>
      <c r="B142" s="207"/>
      <c r="C142" s="208"/>
      <c r="D142" s="209" t="s">
        <v>72</v>
      </c>
      <c r="E142" s="210" t="s">
        <v>200</v>
      </c>
      <c r="F142" s="210" t="s">
        <v>200</v>
      </c>
      <c r="G142" s="208"/>
      <c r="H142" s="208"/>
      <c r="I142" s="211"/>
      <c r="J142" s="212">
        <f>BK142</f>
        <v>0</v>
      </c>
      <c r="K142" s="208"/>
      <c r="L142" s="213"/>
      <c r="M142" s="214"/>
      <c r="N142" s="215"/>
      <c r="O142" s="215"/>
      <c r="P142" s="216">
        <f>P143</f>
        <v>0</v>
      </c>
      <c r="Q142" s="215"/>
      <c r="R142" s="216">
        <f>R143</f>
        <v>117.182</v>
      </c>
      <c r="S142" s="215"/>
      <c r="T142" s="217">
        <f>T143</f>
        <v>0.094</v>
      </c>
      <c r="U142" s="11"/>
      <c r="V142" s="11"/>
      <c r="W142" s="11"/>
      <c r="X142" s="11"/>
      <c r="Y142" s="11"/>
      <c r="Z142" s="11"/>
      <c r="AA142" s="11"/>
      <c r="AB142" s="11"/>
      <c r="AC142" s="11"/>
      <c r="AD142" s="11"/>
      <c r="AE142" s="11"/>
      <c r="AR142" s="218" t="s">
        <v>165</v>
      </c>
      <c r="AT142" s="219" t="s">
        <v>72</v>
      </c>
      <c r="AU142" s="219" t="s">
        <v>73</v>
      </c>
      <c r="AY142" s="218" t="s">
        <v>152</v>
      </c>
      <c r="BK142" s="220">
        <f>BK143</f>
        <v>0</v>
      </c>
    </row>
    <row r="143" s="11" customFormat="1" ht="22.8" customHeight="1">
      <c r="A143" s="11"/>
      <c r="B143" s="207"/>
      <c r="C143" s="208"/>
      <c r="D143" s="209" t="s">
        <v>72</v>
      </c>
      <c r="E143" s="260" t="s">
        <v>731</v>
      </c>
      <c r="F143" s="260" t="s">
        <v>820</v>
      </c>
      <c r="G143" s="208"/>
      <c r="H143" s="208"/>
      <c r="I143" s="211"/>
      <c r="J143" s="261">
        <f>BK143</f>
        <v>0</v>
      </c>
      <c r="K143" s="208"/>
      <c r="L143" s="213"/>
      <c r="M143" s="214"/>
      <c r="N143" s="215"/>
      <c r="O143" s="215"/>
      <c r="P143" s="216">
        <f>SUM(P144:P162)</f>
        <v>0</v>
      </c>
      <c r="Q143" s="215"/>
      <c r="R143" s="216">
        <f>SUM(R144:R162)</f>
        <v>117.182</v>
      </c>
      <c r="S143" s="215"/>
      <c r="T143" s="217">
        <f>SUM(T144:T162)</f>
        <v>0.094</v>
      </c>
      <c r="U143" s="11"/>
      <c r="V143" s="11"/>
      <c r="W143" s="11"/>
      <c r="X143" s="11"/>
      <c r="Y143" s="11"/>
      <c r="Z143" s="11"/>
      <c r="AA143" s="11"/>
      <c r="AB143" s="11"/>
      <c r="AC143" s="11"/>
      <c r="AD143" s="11"/>
      <c r="AE143" s="11"/>
      <c r="AR143" s="218" t="s">
        <v>165</v>
      </c>
      <c r="AT143" s="219" t="s">
        <v>72</v>
      </c>
      <c r="AU143" s="219" t="s">
        <v>81</v>
      </c>
      <c r="AY143" s="218" t="s">
        <v>152</v>
      </c>
      <c r="BK143" s="220">
        <f>SUM(BK144:BK162)</f>
        <v>0</v>
      </c>
    </row>
    <row r="144" s="2" customFormat="1" ht="21.75" customHeight="1">
      <c r="A144" s="39"/>
      <c r="B144" s="40"/>
      <c r="C144" s="221" t="s">
        <v>7</v>
      </c>
      <c r="D144" s="221" t="s">
        <v>153</v>
      </c>
      <c r="E144" s="222" t="s">
        <v>821</v>
      </c>
      <c r="F144" s="223" t="s">
        <v>822</v>
      </c>
      <c r="G144" s="224" t="s">
        <v>212</v>
      </c>
      <c r="H144" s="225">
        <v>70</v>
      </c>
      <c r="I144" s="226"/>
      <c r="J144" s="227">
        <f>ROUND(I144*H144,2)</f>
        <v>0</v>
      </c>
      <c r="K144" s="228"/>
      <c r="L144" s="45"/>
      <c r="M144" s="229" t="s">
        <v>1</v>
      </c>
      <c r="N144" s="230" t="s">
        <v>38</v>
      </c>
      <c r="O144" s="92"/>
      <c r="P144" s="231">
        <f>O144*H144</f>
        <v>0</v>
      </c>
      <c r="Q144" s="231">
        <v>1.167</v>
      </c>
      <c r="R144" s="231">
        <f>Q144*H144</f>
        <v>81.689999999999998</v>
      </c>
      <c r="S144" s="231">
        <v>0</v>
      </c>
      <c r="T144" s="232">
        <f>S144*H144</f>
        <v>0</v>
      </c>
      <c r="U144" s="39"/>
      <c r="V144" s="39"/>
      <c r="W144" s="39"/>
      <c r="X144" s="39"/>
      <c r="Y144" s="39"/>
      <c r="Z144" s="39"/>
      <c r="AA144" s="39"/>
      <c r="AB144" s="39"/>
      <c r="AC144" s="39"/>
      <c r="AD144" s="39"/>
      <c r="AE144" s="39"/>
      <c r="AR144" s="233" t="s">
        <v>157</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157</v>
      </c>
      <c r="BM144" s="233" t="s">
        <v>823</v>
      </c>
    </row>
    <row r="145" s="2" customFormat="1" ht="21.75" customHeight="1">
      <c r="A145" s="39"/>
      <c r="B145" s="40"/>
      <c r="C145" s="221" t="s">
        <v>250</v>
      </c>
      <c r="D145" s="221" t="s">
        <v>153</v>
      </c>
      <c r="E145" s="222" t="s">
        <v>824</v>
      </c>
      <c r="F145" s="223" t="s">
        <v>825</v>
      </c>
      <c r="G145" s="224" t="s">
        <v>212</v>
      </c>
      <c r="H145" s="225">
        <v>70</v>
      </c>
      <c r="I145" s="226"/>
      <c r="J145" s="227">
        <f>ROUND(I145*H145,2)</f>
        <v>0</v>
      </c>
      <c r="K145" s="228"/>
      <c r="L145" s="45"/>
      <c r="M145" s="229" t="s">
        <v>1</v>
      </c>
      <c r="N145" s="230" t="s">
        <v>38</v>
      </c>
      <c r="O145" s="92"/>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157</v>
      </c>
      <c r="AT145" s="233" t="s">
        <v>153</v>
      </c>
      <c r="AU145" s="233" t="s">
        <v>83</v>
      </c>
      <c r="AY145" s="18" t="s">
        <v>152</v>
      </c>
      <c r="BE145" s="234">
        <f>IF(N145="základní",J145,0)</f>
        <v>0</v>
      </c>
      <c r="BF145" s="234">
        <f>IF(N145="snížená",J145,0)</f>
        <v>0</v>
      </c>
      <c r="BG145" s="234">
        <f>IF(N145="zákl. přenesená",J145,0)</f>
        <v>0</v>
      </c>
      <c r="BH145" s="234">
        <f>IF(N145="sníž. přenesená",J145,0)</f>
        <v>0</v>
      </c>
      <c r="BI145" s="234">
        <f>IF(N145="nulová",J145,0)</f>
        <v>0</v>
      </c>
      <c r="BJ145" s="18" t="s">
        <v>81</v>
      </c>
      <c r="BK145" s="234">
        <f>ROUND(I145*H145,2)</f>
        <v>0</v>
      </c>
      <c r="BL145" s="18" t="s">
        <v>157</v>
      </c>
      <c r="BM145" s="233" t="s">
        <v>826</v>
      </c>
    </row>
    <row r="146" s="2" customFormat="1" ht="16.5" customHeight="1">
      <c r="A146" s="39"/>
      <c r="B146" s="40"/>
      <c r="C146" s="221" t="s">
        <v>254</v>
      </c>
      <c r="D146" s="221" t="s">
        <v>153</v>
      </c>
      <c r="E146" s="222" t="s">
        <v>827</v>
      </c>
      <c r="F146" s="223" t="s">
        <v>828</v>
      </c>
      <c r="G146" s="224" t="s">
        <v>212</v>
      </c>
      <c r="H146" s="225">
        <v>70</v>
      </c>
      <c r="I146" s="226"/>
      <c r="J146" s="227">
        <f>ROUND(I146*H146,2)</f>
        <v>0</v>
      </c>
      <c r="K146" s="228"/>
      <c r="L146" s="45"/>
      <c r="M146" s="229" t="s">
        <v>1</v>
      </c>
      <c r="N146" s="230" t="s">
        <v>38</v>
      </c>
      <c r="O146" s="92"/>
      <c r="P146" s="231">
        <f>O146*H146</f>
        <v>0</v>
      </c>
      <c r="Q146" s="231">
        <v>0.025999999999999999</v>
      </c>
      <c r="R146" s="231">
        <f>Q146*H146</f>
        <v>1.8199999999999998</v>
      </c>
      <c r="S146" s="231">
        <v>0</v>
      </c>
      <c r="T146" s="232">
        <f>S146*H146</f>
        <v>0</v>
      </c>
      <c r="U146" s="39"/>
      <c r="V146" s="39"/>
      <c r="W146" s="39"/>
      <c r="X146" s="39"/>
      <c r="Y146" s="39"/>
      <c r="Z146" s="39"/>
      <c r="AA146" s="39"/>
      <c r="AB146" s="39"/>
      <c r="AC146" s="39"/>
      <c r="AD146" s="39"/>
      <c r="AE146" s="39"/>
      <c r="AR146" s="233" t="s">
        <v>157</v>
      </c>
      <c r="AT146" s="233" t="s">
        <v>153</v>
      </c>
      <c r="AU146" s="233" t="s">
        <v>83</v>
      </c>
      <c r="AY146" s="18" t="s">
        <v>152</v>
      </c>
      <c r="BE146" s="234">
        <f>IF(N146="základní",J146,0)</f>
        <v>0</v>
      </c>
      <c r="BF146" s="234">
        <f>IF(N146="snížená",J146,0)</f>
        <v>0</v>
      </c>
      <c r="BG146" s="234">
        <f>IF(N146="zákl. přenesená",J146,0)</f>
        <v>0</v>
      </c>
      <c r="BH146" s="234">
        <f>IF(N146="sníž. přenesená",J146,0)</f>
        <v>0</v>
      </c>
      <c r="BI146" s="234">
        <f>IF(N146="nulová",J146,0)</f>
        <v>0</v>
      </c>
      <c r="BJ146" s="18" t="s">
        <v>81</v>
      </c>
      <c r="BK146" s="234">
        <f>ROUND(I146*H146,2)</f>
        <v>0</v>
      </c>
      <c r="BL146" s="18" t="s">
        <v>157</v>
      </c>
      <c r="BM146" s="233" t="s">
        <v>829</v>
      </c>
    </row>
    <row r="147" s="2" customFormat="1" ht="16.5" customHeight="1">
      <c r="A147" s="39"/>
      <c r="B147" s="40"/>
      <c r="C147" s="221" t="s">
        <v>260</v>
      </c>
      <c r="D147" s="221" t="s">
        <v>153</v>
      </c>
      <c r="E147" s="222" t="s">
        <v>830</v>
      </c>
      <c r="F147" s="223" t="s">
        <v>831</v>
      </c>
      <c r="G147" s="224" t="s">
        <v>212</v>
      </c>
      <c r="H147" s="225">
        <v>70</v>
      </c>
      <c r="I147" s="226"/>
      <c r="J147" s="227">
        <f>ROUND(I147*H147,2)</f>
        <v>0</v>
      </c>
      <c r="K147" s="228"/>
      <c r="L147" s="45"/>
      <c r="M147" s="229" t="s">
        <v>1</v>
      </c>
      <c r="N147" s="230" t="s">
        <v>38</v>
      </c>
      <c r="O147" s="92"/>
      <c r="P147" s="231">
        <f>O147*H147</f>
        <v>0</v>
      </c>
      <c r="Q147" s="231">
        <v>0.23400000000000001</v>
      </c>
      <c r="R147" s="231">
        <f>Q147*H147</f>
        <v>16.380000000000003</v>
      </c>
      <c r="S147" s="231">
        <v>0</v>
      </c>
      <c r="T147" s="232">
        <f>S147*H147</f>
        <v>0</v>
      </c>
      <c r="U147" s="39"/>
      <c r="V147" s="39"/>
      <c r="W147" s="39"/>
      <c r="X147" s="39"/>
      <c r="Y147" s="39"/>
      <c r="Z147" s="39"/>
      <c r="AA147" s="39"/>
      <c r="AB147" s="39"/>
      <c r="AC147" s="39"/>
      <c r="AD147" s="39"/>
      <c r="AE147" s="39"/>
      <c r="AR147" s="233" t="s">
        <v>157</v>
      </c>
      <c r="AT147" s="233" t="s">
        <v>153</v>
      </c>
      <c r="AU147" s="233" t="s">
        <v>83</v>
      </c>
      <c r="AY147" s="18" t="s">
        <v>152</v>
      </c>
      <c r="BE147" s="234">
        <f>IF(N147="základní",J147,0)</f>
        <v>0</v>
      </c>
      <c r="BF147" s="234">
        <f>IF(N147="snížená",J147,0)</f>
        <v>0</v>
      </c>
      <c r="BG147" s="234">
        <f>IF(N147="zákl. přenesená",J147,0)</f>
        <v>0</v>
      </c>
      <c r="BH147" s="234">
        <f>IF(N147="sníž. přenesená",J147,0)</f>
        <v>0</v>
      </c>
      <c r="BI147" s="234">
        <f>IF(N147="nulová",J147,0)</f>
        <v>0</v>
      </c>
      <c r="BJ147" s="18" t="s">
        <v>81</v>
      </c>
      <c r="BK147" s="234">
        <f>ROUND(I147*H147,2)</f>
        <v>0</v>
      </c>
      <c r="BL147" s="18" t="s">
        <v>157</v>
      </c>
      <c r="BM147" s="233" t="s">
        <v>832</v>
      </c>
    </row>
    <row r="148" s="2" customFormat="1" ht="16.5" customHeight="1">
      <c r="A148" s="39"/>
      <c r="B148" s="40"/>
      <c r="C148" s="221" t="s">
        <v>264</v>
      </c>
      <c r="D148" s="221" t="s">
        <v>153</v>
      </c>
      <c r="E148" s="222" t="s">
        <v>833</v>
      </c>
      <c r="F148" s="223" t="s">
        <v>834</v>
      </c>
      <c r="G148" s="224" t="s">
        <v>700</v>
      </c>
      <c r="H148" s="225">
        <v>7</v>
      </c>
      <c r="I148" s="226"/>
      <c r="J148" s="227">
        <f>ROUND(I148*H148,2)</f>
        <v>0</v>
      </c>
      <c r="K148" s="228"/>
      <c r="L148" s="45"/>
      <c r="M148" s="229" t="s">
        <v>1</v>
      </c>
      <c r="N148" s="230" t="s">
        <v>38</v>
      </c>
      <c r="O148" s="92"/>
      <c r="P148" s="231">
        <f>O148*H148</f>
        <v>0</v>
      </c>
      <c r="Q148" s="231">
        <v>2.2799999999999998</v>
      </c>
      <c r="R148" s="231">
        <f>Q148*H148</f>
        <v>15.959999999999999</v>
      </c>
      <c r="S148" s="231">
        <v>0</v>
      </c>
      <c r="T148" s="232">
        <f>S148*H148</f>
        <v>0</v>
      </c>
      <c r="U148" s="39"/>
      <c r="V148" s="39"/>
      <c r="W148" s="39"/>
      <c r="X148" s="39"/>
      <c r="Y148" s="39"/>
      <c r="Z148" s="39"/>
      <c r="AA148" s="39"/>
      <c r="AB148" s="39"/>
      <c r="AC148" s="39"/>
      <c r="AD148" s="39"/>
      <c r="AE148" s="39"/>
      <c r="AR148" s="233" t="s">
        <v>157</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157</v>
      </c>
      <c r="BM148" s="233" t="s">
        <v>835</v>
      </c>
    </row>
    <row r="149" s="2" customFormat="1" ht="16.5" customHeight="1">
      <c r="A149" s="39"/>
      <c r="B149" s="40"/>
      <c r="C149" s="221" t="s">
        <v>268</v>
      </c>
      <c r="D149" s="221" t="s">
        <v>153</v>
      </c>
      <c r="E149" s="222" t="s">
        <v>836</v>
      </c>
      <c r="F149" s="223" t="s">
        <v>837</v>
      </c>
      <c r="G149" s="224" t="s">
        <v>195</v>
      </c>
      <c r="H149" s="225">
        <v>35</v>
      </c>
      <c r="I149" s="226"/>
      <c r="J149" s="227">
        <f>ROUND(I149*H149,2)</f>
        <v>0</v>
      </c>
      <c r="K149" s="228"/>
      <c r="L149" s="45"/>
      <c r="M149" s="229" t="s">
        <v>1</v>
      </c>
      <c r="N149" s="230" t="s">
        <v>38</v>
      </c>
      <c r="O149" s="92"/>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157</v>
      </c>
      <c r="AT149" s="233" t="s">
        <v>153</v>
      </c>
      <c r="AU149" s="233" t="s">
        <v>83</v>
      </c>
      <c r="AY149" s="18" t="s">
        <v>152</v>
      </c>
      <c r="BE149" s="234">
        <f>IF(N149="základní",J149,0)</f>
        <v>0</v>
      </c>
      <c r="BF149" s="234">
        <f>IF(N149="snížená",J149,0)</f>
        <v>0</v>
      </c>
      <c r="BG149" s="234">
        <f>IF(N149="zákl. přenesená",J149,0)</f>
        <v>0</v>
      </c>
      <c r="BH149" s="234">
        <f>IF(N149="sníž. přenesená",J149,0)</f>
        <v>0</v>
      </c>
      <c r="BI149" s="234">
        <f>IF(N149="nulová",J149,0)</f>
        <v>0</v>
      </c>
      <c r="BJ149" s="18" t="s">
        <v>81</v>
      </c>
      <c r="BK149" s="234">
        <f>ROUND(I149*H149,2)</f>
        <v>0</v>
      </c>
      <c r="BL149" s="18" t="s">
        <v>157</v>
      </c>
      <c r="BM149" s="233" t="s">
        <v>838</v>
      </c>
    </row>
    <row r="150" s="2" customFormat="1" ht="21.75" customHeight="1">
      <c r="A150" s="39"/>
      <c r="B150" s="40"/>
      <c r="C150" s="221" t="s">
        <v>378</v>
      </c>
      <c r="D150" s="221" t="s">
        <v>153</v>
      </c>
      <c r="E150" s="222" t="s">
        <v>839</v>
      </c>
      <c r="F150" s="223" t="s">
        <v>840</v>
      </c>
      <c r="G150" s="224" t="s">
        <v>212</v>
      </c>
      <c r="H150" s="225">
        <v>80</v>
      </c>
      <c r="I150" s="226"/>
      <c r="J150" s="227">
        <f>ROUND(I150*H150,2)</f>
        <v>0</v>
      </c>
      <c r="K150" s="228"/>
      <c r="L150" s="45"/>
      <c r="M150" s="229" t="s">
        <v>1</v>
      </c>
      <c r="N150" s="230" t="s">
        <v>38</v>
      </c>
      <c r="O150" s="92"/>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157</v>
      </c>
      <c r="AT150" s="233" t="s">
        <v>153</v>
      </c>
      <c r="AU150" s="233" t="s">
        <v>83</v>
      </c>
      <c r="AY150" s="18" t="s">
        <v>152</v>
      </c>
      <c r="BE150" s="234">
        <f>IF(N150="základní",J150,0)</f>
        <v>0</v>
      </c>
      <c r="BF150" s="234">
        <f>IF(N150="snížená",J150,0)</f>
        <v>0</v>
      </c>
      <c r="BG150" s="234">
        <f>IF(N150="zákl. přenesená",J150,0)</f>
        <v>0</v>
      </c>
      <c r="BH150" s="234">
        <f>IF(N150="sníž. přenesená",J150,0)</f>
        <v>0</v>
      </c>
      <c r="BI150" s="234">
        <f>IF(N150="nulová",J150,0)</f>
        <v>0</v>
      </c>
      <c r="BJ150" s="18" t="s">
        <v>81</v>
      </c>
      <c r="BK150" s="234">
        <f>ROUND(I150*H150,2)</f>
        <v>0</v>
      </c>
      <c r="BL150" s="18" t="s">
        <v>157</v>
      </c>
      <c r="BM150" s="233" t="s">
        <v>841</v>
      </c>
    </row>
    <row r="151" s="2" customFormat="1">
      <c r="A151" s="39"/>
      <c r="B151" s="40"/>
      <c r="C151" s="41"/>
      <c r="D151" s="235" t="s">
        <v>159</v>
      </c>
      <c r="E151" s="41"/>
      <c r="F151" s="236" t="s">
        <v>842</v>
      </c>
      <c r="G151" s="41"/>
      <c r="H151" s="41"/>
      <c r="I151" s="237"/>
      <c r="J151" s="41"/>
      <c r="K151" s="41"/>
      <c r="L151" s="45"/>
      <c r="M151" s="238"/>
      <c r="N151" s="239"/>
      <c r="O151" s="92"/>
      <c r="P151" s="92"/>
      <c r="Q151" s="92"/>
      <c r="R151" s="92"/>
      <c r="S151" s="92"/>
      <c r="T151" s="93"/>
      <c r="U151" s="39"/>
      <c r="V151" s="39"/>
      <c r="W151" s="39"/>
      <c r="X151" s="39"/>
      <c r="Y151" s="39"/>
      <c r="Z151" s="39"/>
      <c r="AA151" s="39"/>
      <c r="AB151" s="39"/>
      <c r="AC151" s="39"/>
      <c r="AD151" s="39"/>
      <c r="AE151" s="39"/>
      <c r="AT151" s="18" t="s">
        <v>159</v>
      </c>
      <c r="AU151" s="18" t="s">
        <v>83</v>
      </c>
    </row>
    <row r="152" s="2" customFormat="1" ht="21.75" customHeight="1">
      <c r="A152" s="39"/>
      <c r="B152" s="40"/>
      <c r="C152" s="240" t="s">
        <v>383</v>
      </c>
      <c r="D152" s="240" t="s">
        <v>200</v>
      </c>
      <c r="E152" s="241" t="s">
        <v>843</v>
      </c>
      <c r="F152" s="242" t="s">
        <v>844</v>
      </c>
      <c r="G152" s="243" t="s">
        <v>212</v>
      </c>
      <c r="H152" s="244">
        <v>80</v>
      </c>
      <c r="I152" s="245"/>
      <c r="J152" s="246">
        <f>ROUND(I152*H152,2)</f>
        <v>0</v>
      </c>
      <c r="K152" s="247"/>
      <c r="L152" s="248"/>
      <c r="M152" s="249" t="s">
        <v>1</v>
      </c>
      <c r="N152" s="250" t="s">
        <v>38</v>
      </c>
      <c r="O152" s="92"/>
      <c r="P152" s="231">
        <f>O152*H152</f>
        <v>0</v>
      </c>
      <c r="Q152" s="231">
        <v>0.00025999999999999998</v>
      </c>
      <c r="R152" s="231">
        <f>Q152*H152</f>
        <v>0.020799999999999999</v>
      </c>
      <c r="S152" s="231">
        <v>0</v>
      </c>
      <c r="T152" s="232">
        <f>S152*H152</f>
        <v>0</v>
      </c>
      <c r="U152" s="39"/>
      <c r="V152" s="39"/>
      <c r="W152" s="39"/>
      <c r="X152" s="39"/>
      <c r="Y152" s="39"/>
      <c r="Z152" s="39"/>
      <c r="AA152" s="39"/>
      <c r="AB152" s="39"/>
      <c r="AC152" s="39"/>
      <c r="AD152" s="39"/>
      <c r="AE152" s="39"/>
      <c r="AR152" s="233" t="s">
        <v>845</v>
      </c>
      <c r="AT152" s="233" t="s">
        <v>200</v>
      </c>
      <c r="AU152" s="233" t="s">
        <v>83</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845</v>
      </c>
      <c r="BM152" s="233" t="s">
        <v>846</v>
      </c>
    </row>
    <row r="153" s="2" customFormat="1" ht="33" customHeight="1">
      <c r="A153" s="39"/>
      <c r="B153" s="40"/>
      <c r="C153" s="221" t="s">
        <v>387</v>
      </c>
      <c r="D153" s="221" t="s">
        <v>153</v>
      </c>
      <c r="E153" s="222" t="s">
        <v>847</v>
      </c>
      <c r="F153" s="223" t="s">
        <v>848</v>
      </c>
      <c r="G153" s="224" t="s">
        <v>293</v>
      </c>
      <c r="H153" s="225">
        <v>1</v>
      </c>
      <c r="I153" s="226"/>
      <c r="J153" s="227">
        <f>ROUND(I153*H153,2)</f>
        <v>0</v>
      </c>
      <c r="K153" s="228"/>
      <c r="L153" s="45"/>
      <c r="M153" s="229" t="s">
        <v>1</v>
      </c>
      <c r="N153" s="230" t="s">
        <v>38</v>
      </c>
      <c r="O153" s="92"/>
      <c r="P153" s="231">
        <f>O153*H153</f>
        <v>0</v>
      </c>
      <c r="Q153" s="231">
        <v>0</v>
      </c>
      <c r="R153" s="231">
        <f>Q153*H153</f>
        <v>0</v>
      </c>
      <c r="S153" s="231">
        <v>0.012</v>
      </c>
      <c r="T153" s="232">
        <f>S153*H153</f>
        <v>0.012</v>
      </c>
      <c r="U153" s="39"/>
      <c r="V153" s="39"/>
      <c r="W153" s="39"/>
      <c r="X153" s="39"/>
      <c r="Y153" s="39"/>
      <c r="Z153" s="39"/>
      <c r="AA153" s="39"/>
      <c r="AB153" s="39"/>
      <c r="AC153" s="39"/>
      <c r="AD153" s="39"/>
      <c r="AE153" s="39"/>
      <c r="AR153" s="233" t="s">
        <v>157</v>
      </c>
      <c r="AT153" s="233" t="s">
        <v>153</v>
      </c>
      <c r="AU153" s="233" t="s">
        <v>83</v>
      </c>
      <c r="AY153" s="18" t="s">
        <v>152</v>
      </c>
      <c r="BE153" s="234">
        <f>IF(N153="základní",J153,0)</f>
        <v>0</v>
      </c>
      <c r="BF153" s="234">
        <f>IF(N153="snížená",J153,0)</f>
        <v>0</v>
      </c>
      <c r="BG153" s="234">
        <f>IF(N153="zákl. přenesená",J153,0)</f>
        <v>0</v>
      </c>
      <c r="BH153" s="234">
        <f>IF(N153="sníž. přenesená",J153,0)</f>
        <v>0</v>
      </c>
      <c r="BI153" s="234">
        <f>IF(N153="nulová",J153,0)</f>
        <v>0</v>
      </c>
      <c r="BJ153" s="18" t="s">
        <v>81</v>
      </c>
      <c r="BK153" s="234">
        <f>ROUND(I153*H153,2)</f>
        <v>0</v>
      </c>
      <c r="BL153" s="18" t="s">
        <v>157</v>
      </c>
      <c r="BM153" s="233" t="s">
        <v>849</v>
      </c>
    </row>
    <row r="154" s="2" customFormat="1">
      <c r="A154" s="39"/>
      <c r="B154" s="40"/>
      <c r="C154" s="41"/>
      <c r="D154" s="235" t="s">
        <v>159</v>
      </c>
      <c r="E154" s="41"/>
      <c r="F154" s="236" t="s">
        <v>850</v>
      </c>
      <c r="G154" s="41"/>
      <c r="H154" s="41"/>
      <c r="I154" s="237"/>
      <c r="J154" s="41"/>
      <c r="K154" s="41"/>
      <c r="L154" s="45"/>
      <c r="M154" s="238"/>
      <c r="N154" s="239"/>
      <c r="O154" s="92"/>
      <c r="P154" s="92"/>
      <c r="Q154" s="92"/>
      <c r="R154" s="92"/>
      <c r="S154" s="92"/>
      <c r="T154" s="93"/>
      <c r="U154" s="39"/>
      <c r="V154" s="39"/>
      <c r="W154" s="39"/>
      <c r="X154" s="39"/>
      <c r="Y154" s="39"/>
      <c r="Z154" s="39"/>
      <c r="AA154" s="39"/>
      <c r="AB154" s="39"/>
      <c r="AC154" s="39"/>
      <c r="AD154" s="39"/>
      <c r="AE154" s="39"/>
      <c r="AT154" s="18" t="s">
        <v>159</v>
      </c>
      <c r="AU154" s="18" t="s">
        <v>83</v>
      </c>
    </row>
    <row r="155" s="2" customFormat="1" ht="33" customHeight="1">
      <c r="A155" s="39"/>
      <c r="B155" s="40"/>
      <c r="C155" s="221" t="s">
        <v>391</v>
      </c>
      <c r="D155" s="221" t="s">
        <v>153</v>
      </c>
      <c r="E155" s="222" t="s">
        <v>851</v>
      </c>
      <c r="F155" s="223" t="s">
        <v>852</v>
      </c>
      <c r="G155" s="224" t="s">
        <v>293</v>
      </c>
      <c r="H155" s="225">
        <v>4</v>
      </c>
      <c r="I155" s="226"/>
      <c r="J155" s="227">
        <f>ROUND(I155*H155,2)</f>
        <v>0</v>
      </c>
      <c r="K155" s="228"/>
      <c r="L155" s="45"/>
      <c r="M155" s="229" t="s">
        <v>1</v>
      </c>
      <c r="N155" s="230" t="s">
        <v>38</v>
      </c>
      <c r="O155" s="92"/>
      <c r="P155" s="231">
        <f>O155*H155</f>
        <v>0</v>
      </c>
      <c r="Q155" s="231">
        <v>0</v>
      </c>
      <c r="R155" s="231">
        <f>Q155*H155</f>
        <v>0</v>
      </c>
      <c r="S155" s="231">
        <v>0.014999999999999999</v>
      </c>
      <c r="T155" s="232">
        <f>S155*H155</f>
        <v>0.059999999999999998</v>
      </c>
      <c r="U155" s="39"/>
      <c r="V155" s="39"/>
      <c r="W155" s="39"/>
      <c r="X155" s="39"/>
      <c r="Y155" s="39"/>
      <c r="Z155" s="39"/>
      <c r="AA155" s="39"/>
      <c r="AB155" s="39"/>
      <c r="AC155" s="39"/>
      <c r="AD155" s="39"/>
      <c r="AE155" s="39"/>
      <c r="AR155" s="233" t="s">
        <v>157</v>
      </c>
      <c r="AT155" s="233" t="s">
        <v>153</v>
      </c>
      <c r="AU155" s="233" t="s">
        <v>83</v>
      </c>
      <c r="AY155" s="18" t="s">
        <v>152</v>
      </c>
      <c r="BE155" s="234">
        <f>IF(N155="základní",J155,0)</f>
        <v>0</v>
      </c>
      <c r="BF155" s="234">
        <f>IF(N155="snížená",J155,0)</f>
        <v>0</v>
      </c>
      <c r="BG155" s="234">
        <f>IF(N155="zákl. přenesená",J155,0)</f>
        <v>0</v>
      </c>
      <c r="BH155" s="234">
        <f>IF(N155="sníž. přenesená",J155,0)</f>
        <v>0</v>
      </c>
      <c r="BI155" s="234">
        <f>IF(N155="nulová",J155,0)</f>
        <v>0</v>
      </c>
      <c r="BJ155" s="18" t="s">
        <v>81</v>
      </c>
      <c r="BK155" s="234">
        <f>ROUND(I155*H155,2)</f>
        <v>0</v>
      </c>
      <c r="BL155" s="18" t="s">
        <v>157</v>
      </c>
      <c r="BM155" s="233" t="s">
        <v>853</v>
      </c>
    </row>
    <row r="156" s="2" customFormat="1">
      <c r="A156" s="39"/>
      <c r="B156" s="40"/>
      <c r="C156" s="41"/>
      <c r="D156" s="235" t="s">
        <v>159</v>
      </c>
      <c r="E156" s="41"/>
      <c r="F156" s="236" t="s">
        <v>854</v>
      </c>
      <c r="G156" s="41"/>
      <c r="H156" s="41"/>
      <c r="I156" s="237"/>
      <c r="J156" s="41"/>
      <c r="K156" s="41"/>
      <c r="L156" s="45"/>
      <c r="M156" s="238"/>
      <c r="N156" s="239"/>
      <c r="O156" s="92"/>
      <c r="P156" s="92"/>
      <c r="Q156" s="92"/>
      <c r="R156" s="92"/>
      <c r="S156" s="92"/>
      <c r="T156" s="93"/>
      <c r="U156" s="39"/>
      <c r="V156" s="39"/>
      <c r="W156" s="39"/>
      <c r="X156" s="39"/>
      <c r="Y156" s="39"/>
      <c r="Z156" s="39"/>
      <c r="AA156" s="39"/>
      <c r="AB156" s="39"/>
      <c r="AC156" s="39"/>
      <c r="AD156" s="39"/>
      <c r="AE156" s="39"/>
      <c r="AT156" s="18" t="s">
        <v>159</v>
      </c>
      <c r="AU156" s="18" t="s">
        <v>83</v>
      </c>
    </row>
    <row r="157" s="2" customFormat="1" ht="33" customHeight="1">
      <c r="A157" s="39"/>
      <c r="B157" s="40"/>
      <c r="C157" s="221" t="s">
        <v>395</v>
      </c>
      <c r="D157" s="221" t="s">
        <v>153</v>
      </c>
      <c r="E157" s="222" t="s">
        <v>855</v>
      </c>
      <c r="F157" s="223" t="s">
        <v>856</v>
      </c>
      <c r="G157" s="224" t="s">
        <v>293</v>
      </c>
      <c r="H157" s="225">
        <v>1</v>
      </c>
      <c r="I157" s="226"/>
      <c r="J157" s="227">
        <f>ROUND(I157*H157,2)</f>
        <v>0</v>
      </c>
      <c r="K157" s="228"/>
      <c r="L157" s="45"/>
      <c r="M157" s="229" t="s">
        <v>1</v>
      </c>
      <c r="N157" s="230" t="s">
        <v>38</v>
      </c>
      <c r="O157" s="92"/>
      <c r="P157" s="231">
        <f>O157*H157</f>
        <v>0</v>
      </c>
      <c r="Q157" s="231">
        <v>0</v>
      </c>
      <c r="R157" s="231">
        <f>Q157*H157</f>
        <v>0</v>
      </c>
      <c r="S157" s="231">
        <v>0.021999999999999999</v>
      </c>
      <c r="T157" s="232">
        <f>S157*H157</f>
        <v>0.021999999999999999</v>
      </c>
      <c r="U157" s="39"/>
      <c r="V157" s="39"/>
      <c r="W157" s="39"/>
      <c r="X157" s="39"/>
      <c r="Y157" s="39"/>
      <c r="Z157" s="39"/>
      <c r="AA157" s="39"/>
      <c r="AB157" s="39"/>
      <c r="AC157" s="39"/>
      <c r="AD157" s="39"/>
      <c r="AE157" s="39"/>
      <c r="AR157" s="233" t="s">
        <v>157</v>
      </c>
      <c r="AT157" s="233" t="s">
        <v>153</v>
      </c>
      <c r="AU157" s="233" t="s">
        <v>83</v>
      </c>
      <c r="AY157" s="18" t="s">
        <v>152</v>
      </c>
      <c r="BE157" s="234">
        <f>IF(N157="základní",J157,0)</f>
        <v>0</v>
      </c>
      <c r="BF157" s="234">
        <f>IF(N157="snížená",J157,0)</f>
        <v>0</v>
      </c>
      <c r="BG157" s="234">
        <f>IF(N157="zákl. přenesená",J157,0)</f>
        <v>0</v>
      </c>
      <c r="BH157" s="234">
        <f>IF(N157="sníž. přenesená",J157,0)</f>
        <v>0</v>
      </c>
      <c r="BI157" s="234">
        <f>IF(N157="nulová",J157,0)</f>
        <v>0</v>
      </c>
      <c r="BJ157" s="18" t="s">
        <v>81</v>
      </c>
      <c r="BK157" s="234">
        <f>ROUND(I157*H157,2)</f>
        <v>0</v>
      </c>
      <c r="BL157" s="18" t="s">
        <v>157</v>
      </c>
      <c r="BM157" s="233" t="s">
        <v>857</v>
      </c>
    </row>
    <row r="158" s="2" customFormat="1">
      <c r="A158" s="39"/>
      <c r="B158" s="40"/>
      <c r="C158" s="41"/>
      <c r="D158" s="235" t="s">
        <v>159</v>
      </c>
      <c r="E158" s="41"/>
      <c r="F158" s="236" t="s">
        <v>858</v>
      </c>
      <c r="G158" s="41"/>
      <c r="H158" s="41"/>
      <c r="I158" s="237"/>
      <c r="J158" s="41"/>
      <c r="K158" s="41"/>
      <c r="L158" s="45"/>
      <c r="M158" s="238"/>
      <c r="N158" s="239"/>
      <c r="O158" s="92"/>
      <c r="P158" s="92"/>
      <c r="Q158" s="92"/>
      <c r="R158" s="92"/>
      <c r="S158" s="92"/>
      <c r="T158" s="93"/>
      <c r="U158" s="39"/>
      <c r="V158" s="39"/>
      <c r="W158" s="39"/>
      <c r="X158" s="39"/>
      <c r="Y158" s="39"/>
      <c r="Z158" s="39"/>
      <c r="AA158" s="39"/>
      <c r="AB158" s="39"/>
      <c r="AC158" s="39"/>
      <c r="AD158" s="39"/>
      <c r="AE158" s="39"/>
      <c r="AT158" s="18" t="s">
        <v>159</v>
      </c>
      <c r="AU158" s="18" t="s">
        <v>83</v>
      </c>
    </row>
    <row r="159" s="2" customFormat="1" ht="16.5" customHeight="1">
      <c r="A159" s="39"/>
      <c r="B159" s="40"/>
      <c r="C159" s="240" t="s">
        <v>306</v>
      </c>
      <c r="D159" s="240" t="s">
        <v>200</v>
      </c>
      <c r="E159" s="241" t="s">
        <v>859</v>
      </c>
      <c r="F159" s="242" t="s">
        <v>860</v>
      </c>
      <c r="G159" s="243" t="s">
        <v>293</v>
      </c>
      <c r="H159" s="244">
        <v>149</v>
      </c>
      <c r="I159" s="245"/>
      <c r="J159" s="246">
        <f>ROUND(I159*H159,2)</f>
        <v>0</v>
      </c>
      <c r="K159" s="247"/>
      <c r="L159" s="248"/>
      <c r="M159" s="249" t="s">
        <v>1</v>
      </c>
      <c r="N159" s="250" t="s">
        <v>38</v>
      </c>
      <c r="O159" s="92"/>
      <c r="P159" s="231">
        <f>O159*H159</f>
        <v>0</v>
      </c>
      <c r="Q159" s="231">
        <v>0.0088000000000000005</v>
      </c>
      <c r="R159" s="231">
        <f>Q159*H159</f>
        <v>1.3112000000000001</v>
      </c>
      <c r="S159" s="231">
        <v>0</v>
      </c>
      <c r="T159" s="232">
        <f>S159*H159</f>
        <v>0</v>
      </c>
      <c r="U159" s="39"/>
      <c r="V159" s="39"/>
      <c r="W159" s="39"/>
      <c r="X159" s="39"/>
      <c r="Y159" s="39"/>
      <c r="Z159" s="39"/>
      <c r="AA159" s="39"/>
      <c r="AB159" s="39"/>
      <c r="AC159" s="39"/>
      <c r="AD159" s="39"/>
      <c r="AE159" s="39"/>
      <c r="AR159" s="233" t="s">
        <v>203</v>
      </c>
      <c r="AT159" s="233" t="s">
        <v>200</v>
      </c>
      <c r="AU159" s="233" t="s">
        <v>83</v>
      </c>
      <c r="AY159" s="18" t="s">
        <v>152</v>
      </c>
      <c r="BE159" s="234">
        <f>IF(N159="základní",J159,0)</f>
        <v>0</v>
      </c>
      <c r="BF159" s="234">
        <f>IF(N159="snížená",J159,0)</f>
        <v>0</v>
      </c>
      <c r="BG159" s="234">
        <f>IF(N159="zákl. přenesená",J159,0)</f>
        <v>0</v>
      </c>
      <c r="BH159" s="234">
        <f>IF(N159="sníž. přenesená",J159,0)</f>
        <v>0</v>
      </c>
      <c r="BI159" s="234">
        <f>IF(N159="nulová",J159,0)</f>
        <v>0</v>
      </c>
      <c r="BJ159" s="18" t="s">
        <v>81</v>
      </c>
      <c r="BK159" s="234">
        <f>ROUND(I159*H159,2)</f>
        <v>0</v>
      </c>
      <c r="BL159" s="18" t="s">
        <v>157</v>
      </c>
      <c r="BM159" s="233" t="s">
        <v>861</v>
      </c>
    </row>
    <row r="160" s="2" customFormat="1" ht="16.5" customHeight="1">
      <c r="A160" s="39"/>
      <c r="B160" s="40"/>
      <c r="C160" s="240" t="s">
        <v>402</v>
      </c>
      <c r="D160" s="240" t="s">
        <v>200</v>
      </c>
      <c r="E160" s="241" t="s">
        <v>862</v>
      </c>
      <c r="F160" s="242" t="s">
        <v>863</v>
      </c>
      <c r="G160" s="243" t="s">
        <v>700</v>
      </c>
      <c r="H160" s="244">
        <v>7</v>
      </c>
      <c r="I160" s="245"/>
      <c r="J160" s="246">
        <f>ROUND(I160*H160,2)</f>
        <v>0</v>
      </c>
      <c r="K160" s="247"/>
      <c r="L160" s="248"/>
      <c r="M160" s="249" t="s">
        <v>1</v>
      </c>
      <c r="N160" s="250" t="s">
        <v>38</v>
      </c>
      <c r="O160" s="92"/>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845</v>
      </c>
      <c r="AT160" s="233" t="s">
        <v>200</v>
      </c>
      <c r="AU160" s="233" t="s">
        <v>83</v>
      </c>
      <c r="AY160" s="18" t="s">
        <v>152</v>
      </c>
      <c r="BE160" s="234">
        <f>IF(N160="základní",J160,0)</f>
        <v>0</v>
      </c>
      <c r="BF160" s="234">
        <f>IF(N160="snížená",J160,0)</f>
        <v>0</v>
      </c>
      <c r="BG160" s="234">
        <f>IF(N160="zákl. přenesená",J160,0)</f>
        <v>0</v>
      </c>
      <c r="BH160" s="234">
        <f>IF(N160="sníž. přenesená",J160,0)</f>
        <v>0</v>
      </c>
      <c r="BI160" s="234">
        <f>IF(N160="nulová",J160,0)</f>
        <v>0</v>
      </c>
      <c r="BJ160" s="18" t="s">
        <v>81</v>
      </c>
      <c r="BK160" s="234">
        <f>ROUND(I160*H160,2)</f>
        <v>0</v>
      </c>
      <c r="BL160" s="18" t="s">
        <v>845</v>
      </c>
      <c r="BM160" s="233" t="s">
        <v>864</v>
      </c>
    </row>
    <row r="161" s="2" customFormat="1" ht="16.5" customHeight="1">
      <c r="A161" s="39"/>
      <c r="B161" s="40"/>
      <c r="C161" s="240" t="s">
        <v>405</v>
      </c>
      <c r="D161" s="240" t="s">
        <v>200</v>
      </c>
      <c r="E161" s="241" t="s">
        <v>865</v>
      </c>
      <c r="F161" s="242" t="s">
        <v>866</v>
      </c>
      <c r="G161" s="243" t="s">
        <v>212</v>
      </c>
      <c r="H161" s="244">
        <v>70</v>
      </c>
      <c r="I161" s="245"/>
      <c r="J161" s="246">
        <f>ROUND(I161*H161,2)</f>
        <v>0</v>
      </c>
      <c r="K161" s="247"/>
      <c r="L161" s="248"/>
      <c r="M161" s="249" t="s">
        <v>1</v>
      </c>
      <c r="N161" s="250" t="s">
        <v>38</v>
      </c>
      <c r="O161" s="92"/>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845</v>
      </c>
      <c r="AT161" s="233" t="s">
        <v>200</v>
      </c>
      <c r="AU161" s="233" t="s">
        <v>83</v>
      </c>
      <c r="AY161" s="18" t="s">
        <v>152</v>
      </c>
      <c r="BE161" s="234">
        <f>IF(N161="základní",J161,0)</f>
        <v>0</v>
      </c>
      <c r="BF161" s="234">
        <f>IF(N161="snížená",J161,0)</f>
        <v>0</v>
      </c>
      <c r="BG161" s="234">
        <f>IF(N161="zákl. přenesená",J161,0)</f>
        <v>0</v>
      </c>
      <c r="BH161" s="234">
        <f>IF(N161="sníž. přenesená",J161,0)</f>
        <v>0</v>
      </c>
      <c r="BI161" s="234">
        <f>IF(N161="nulová",J161,0)</f>
        <v>0</v>
      </c>
      <c r="BJ161" s="18" t="s">
        <v>81</v>
      </c>
      <c r="BK161" s="234">
        <f>ROUND(I161*H161,2)</f>
        <v>0</v>
      </c>
      <c r="BL161" s="18" t="s">
        <v>845</v>
      </c>
      <c r="BM161" s="233" t="s">
        <v>867</v>
      </c>
    </row>
    <row r="162" s="2" customFormat="1">
      <c r="A162" s="39"/>
      <c r="B162" s="40"/>
      <c r="C162" s="41"/>
      <c r="D162" s="235" t="s">
        <v>159</v>
      </c>
      <c r="E162" s="41"/>
      <c r="F162" s="236" t="s">
        <v>868</v>
      </c>
      <c r="G162" s="41"/>
      <c r="H162" s="41"/>
      <c r="I162" s="237"/>
      <c r="J162" s="41"/>
      <c r="K162" s="41"/>
      <c r="L162" s="45"/>
      <c r="M162" s="251"/>
      <c r="N162" s="252"/>
      <c r="O162" s="253"/>
      <c r="P162" s="253"/>
      <c r="Q162" s="253"/>
      <c r="R162" s="253"/>
      <c r="S162" s="253"/>
      <c r="T162" s="254"/>
      <c r="U162" s="39"/>
      <c r="V162" s="39"/>
      <c r="W162" s="39"/>
      <c r="X162" s="39"/>
      <c r="Y162" s="39"/>
      <c r="Z162" s="39"/>
      <c r="AA162" s="39"/>
      <c r="AB162" s="39"/>
      <c r="AC162" s="39"/>
      <c r="AD162" s="39"/>
      <c r="AE162" s="39"/>
      <c r="AT162" s="18" t="s">
        <v>159</v>
      </c>
      <c r="AU162" s="18" t="s">
        <v>83</v>
      </c>
    </row>
    <row r="163" s="2" customFormat="1" ht="6.96" customHeight="1">
      <c r="A163" s="39"/>
      <c r="B163" s="67"/>
      <c r="C163" s="68"/>
      <c r="D163" s="68"/>
      <c r="E163" s="68"/>
      <c r="F163" s="68"/>
      <c r="G163" s="68"/>
      <c r="H163" s="68"/>
      <c r="I163" s="68"/>
      <c r="J163" s="68"/>
      <c r="K163" s="68"/>
      <c r="L163" s="45"/>
      <c r="M163" s="39"/>
      <c r="O163" s="39"/>
      <c r="P163" s="39"/>
      <c r="Q163" s="39"/>
      <c r="R163" s="39"/>
      <c r="S163" s="39"/>
      <c r="T163" s="39"/>
      <c r="U163" s="39"/>
      <c r="V163" s="39"/>
      <c r="W163" s="39"/>
      <c r="X163" s="39"/>
      <c r="Y163" s="39"/>
      <c r="Z163" s="39"/>
      <c r="AA163" s="39"/>
      <c r="AB163" s="39"/>
      <c r="AC163" s="39"/>
      <c r="AD163" s="39"/>
      <c r="AE163" s="39"/>
    </row>
  </sheetData>
  <sheetProtection sheet="1" autoFilter="0" formatColumns="0" formatRows="0" objects="1" scenarios="1" spinCount="100000" saltValue="IgTaRCdAVvfnuUd5y9/gi4s5a+IUN/pafaV5xL/opgf/yOSnfsVrn2L0rOe5xgmgOpvLcdy58rNbhFHusk8nXg==" hashValue="HPpgMtZ9bQbJamLPGwBO2bLpdRY3a6wBl4KSoA4tNhPYOQUo2n/xUlvcLjHruVgxGrRGvD/uw30ttJsRjebqog==" algorithmName="SHA-512" password="CC35"/>
  <autoFilter ref="C118:K16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1" customFormat="1" ht="12" customHeight="1">
      <c r="B8" s="21"/>
      <c r="D8" s="151" t="s">
        <v>125</v>
      </c>
      <c r="L8" s="21"/>
    </row>
    <row r="9" s="2" customFormat="1" ht="16.5" customHeight="1">
      <c r="A9" s="39"/>
      <c r="B9" s="45"/>
      <c r="C9" s="39"/>
      <c r="D9" s="39"/>
      <c r="E9" s="152" t="s">
        <v>869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870</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871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3. 5. 2021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21</v>
      </c>
      <c r="F17" s="39"/>
      <c r="G17" s="39"/>
      <c r="H17" s="39"/>
      <c r="I17" s="151" t="s">
        <v>26</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27</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26</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29</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21</v>
      </c>
      <c r="F23" s="39"/>
      <c r="G23" s="39"/>
      <c r="H23" s="39"/>
      <c r="I23" s="151" t="s">
        <v>26</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31</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21</v>
      </c>
      <c r="F26" s="39"/>
      <c r="G26" s="39"/>
      <c r="H26" s="39"/>
      <c r="I26" s="151" t="s">
        <v>26</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32</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33</v>
      </c>
      <c r="E32" s="39"/>
      <c r="F32" s="39"/>
      <c r="G32" s="39"/>
      <c r="H32" s="39"/>
      <c r="I32" s="39"/>
      <c r="J32" s="161">
        <f>ROUND(J140,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35</v>
      </c>
      <c r="G34" s="39"/>
      <c r="H34" s="39"/>
      <c r="I34" s="162" t="s">
        <v>34</v>
      </c>
      <c r="J34" s="162" t="s">
        <v>36</v>
      </c>
      <c r="K34" s="39"/>
      <c r="L34" s="64"/>
      <c r="S34" s="39"/>
      <c r="T34" s="39"/>
      <c r="U34" s="39"/>
      <c r="V34" s="39"/>
      <c r="W34" s="39"/>
      <c r="X34" s="39"/>
      <c r="Y34" s="39"/>
      <c r="Z34" s="39"/>
      <c r="AA34" s="39"/>
      <c r="AB34" s="39"/>
      <c r="AC34" s="39"/>
      <c r="AD34" s="39"/>
      <c r="AE34" s="39"/>
    </row>
    <row r="35" s="2" customFormat="1" ht="14.4" customHeight="1">
      <c r="A35" s="39"/>
      <c r="B35" s="45"/>
      <c r="C35" s="39"/>
      <c r="D35" s="163" t="s">
        <v>37</v>
      </c>
      <c r="E35" s="151" t="s">
        <v>38</v>
      </c>
      <c r="F35" s="164">
        <f>ROUND((SUM(BE140:BE344)),  2)</f>
        <v>0</v>
      </c>
      <c r="G35" s="39"/>
      <c r="H35" s="39"/>
      <c r="I35" s="165">
        <v>0.20999999999999999</v>
      </c>
      <c r="J35" s="164">
        <f>ROUND(((SUM(BE140:BE344))*I35),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39</v>
      </c>
      <c r="F36" s="164">
        <f>ROUND((SUM(BF140:BF344)),  2)</f>
        <v>0</v>
      </c>
      <c r="G36" s="39"/>
      <c r="H36" s="39"/>
      <c r="I36" s="165">
        <v>0.14999999999999999</v>
      </c>
      <c r="J36" s="164">
        <f>ROUND(((SUM(BF140:BF344))*I36),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40</v>
      </c>
      <c r="F37" s="164">
        <f>ROUND((SUM(BG140:BG344)),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41</v>
      </c>
      <c r="F38" s="164">
        <f>ROUND((SUM(BH140:BH344)),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42</v>
      </c>
      <c r="F39" s="164">
        <f>ROUND((SUM(BI140:BI344)),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43</v>
      </c>
      <c r="E41" s="168"/>
      <c r="F41" s="168"/>
      <c r="G41" s="169" t="s">
        <v>44</v>
      </c>
      <c r="H41" s="170" t="s">
        <v>45</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869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870</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30" customHeight="1">
      <c r="A89" s="39"/>
      <c r="B89" s="40"/>
      <c r="C89" s="41"/>
      <c r="D89" s="41"/>
      <c r="E89" s="77" t="str">
        <f>E11</f>
        <v>EK-124-2016 - Rekonstrukce pavilonu P Psychiatrie Fototerapie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3. 5. 2021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 xml:space="preserve"> </v>
      </c>
      <c r="G93" s="41"/>
      <c r="H93" s="41"/>
      <c r="I93" s="33" t="s">
        <v>29</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27</v>
      </c>
      <c r="D94" s="41"/>
      <c r="E94" s="41"/>
      <c r="F94" s="28" t="str">
        <f>IF(E20="","",E20)</f>
        <v>Vyplň údaj</v>
      </c>
      <c r="G94" s="41"/>
      <c r="H94" s="41"/>
      <c r="I94" s="33" t="s">
        <v>31</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128</v>
      </c>
      <c r="D96" s="186"/>
      <c r="E96" s="186"/>
      <c r="F96" s="186"/>
      <c r="G96" s="186"/>
      <c r="H96" s="186"/>
      <c r="I96" s="186"/>
      <c r="J96" s="187" t="s">
        <v>129</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130</v>
      </c>
      <c r="D98" s="41"/>
      <c r="E98" s="41"/>
      <c r="F98" s="41"/>
      <c r="G98" s="41"/>
      <c r="H98" s="41"/>
      <c r="I98" s="41"/>
      <c r="J98" s="111">
        <f>J140</f>
        <v>0</v>
      </c>
      <c r="K98" s="41"/>
      <c r="L98" s="64"/>
      <c r="S98" s="39"/>
      <c r="T98" s="39"/>
      <c r="U98" s="39"/>
      <c r="V98" s="39"/>
      <c r="W98" s="39"/>
      <c r="X98" s="39"/>
      <c r="Y98" s="39"/>
      <c r="Z98" s="39"/>
      <c r="AA98" s="39"/>
      <c r="AB98" s="39"/>
      <c r="AC98" s="39"/>
      <c r="AD98" s="39"/>
      <c r="AE98" s="39"/>
      <c r="AU98" s="18" t="s">
        <v>131</v>
      </c>
    </row>
    <row r="99" s="9" customFormat="1" ht="24.96" customHeight="1">
      <c r="A99" s="9"/>
      <c r="B99" s="189"/>
      <c r="C99" s="190"/>
      <c r="D99" s="191" t="s">
        <v>872</v>
      </c>
      <c r="E99" s="192"/>
      <c r="F99" s="192"/>
      <c r="G99" s="192"/>
      <c r="H99" s="192"/>
      <c r="I99" s="192"/>
      <c r="J99" s="193">
        <f>J141</f>
        <v>0</v>
      </c>
      <c r="K99" s="190"/>
      <c r="L99" s="194"/>
      <c r="S99" s="9"/>
      <c r="T99" s="9"/>
      <c r="U99" s="9"/>
      <c r="V99" s="9"/>
      <c r="W99" s="9"/>
      <c r="X99" s="9"/>
      <c r="Y99" s="9"/>
      <c r="Z99" s="9"/>
      <c r="AA99" s="9"/>
      <c r="AB99" s="9"/>
      <c r="AC99" s="9"/>
      <c r="AD99" s="9"/>
      <c r="AE99" s="9"/>
    </row>
    <row r="100" s="12" customFormat="1" ht="19.92" customHeight="1">
      <c r="A100" s="12"/>
      <c r="B100" s="255"/>
      <c r="C100" s="134"/>
      <c r="D100" s="256" t="s">
        <v>873</v>
      </c>
      <c r="E100" s="257"/>
      <c r="F100" s="257"/>
      <c r="G100" s="257"/>
      <c r="H100" s="257"/>
      <c r="I100" s="257"/>
      <c r="J100" s="258">
        <f>J142</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874</v>
      </c>
      <c r="E101" s="257"/>
      <c r="F101" s="257"/>
      <c r="G101" s="257"/>
      <c r="H101" s="257"/>
      <c r="I101" s="257"/>
      <c r="J101" s="258">
        <f>J147</f>
        <v>0</v>
      </c>
      <c r="K101" s="134"/>
      <c r="L101" s="259"/>
      <c r="S101" s="12"/>
      <c r="T101" s="12"/>
      <c r="U101" s="12"/>
      <c r="V101" s="12"/>
      <c r="W101" s="12"/>
      <c r="X101" s="12"/>
      <c r="Y101" s="12"/>
      <c r="Z101" s="12"/>
      <c r="AA101" s="12"/>
      <c r="AB101" s="12"/>
      <c r="AC101" s="12"/>
      <c r="AD101" s="12"/>
      <c r="AE101" s="12"/>
    </row>
    <row r="102" s="12" customFormat="1" ht="19.92" customHeight="1">
      <c r="A102" s="12"/>
      <c r="B102" s="255"/>
      <c r="C102" s="134"/>
      <c r="D102" s="256" t="s">
        <v>875</v>
      </c>
      <c r="E102" s="257"/>
      <c r="F102" s="257"/>
      <c r="G102" s="257"/>
      <c r="H102" s="257"/>
      <c r="I102" s="257"/>
      <c r="J102" s="258">
        <f>J164</f>
        <v>0</v>
      </c>
      <c r="K102" s="134"/>
      <c r="L102" s="259"/>
      <c r="S102" s="12"/>
      <c r="T102" s="12"/>
      <c r="U102" s="12"/>
      <c r="V102" s="12"/>
      <c r="W102" s="12"/>
      <c r="X102" s="12"/>
      <c r="Y102" s="12"/>
      <c r="Z102" s="12"/>
      <c r="AA102" s="12"/>
      <c r="AB102" s="12"/>
      <c r="AC102" s="12"/>
      <c r="AD102" s="12"/>
      <c r="AE102" s="12"/>
    </row>
    <row r="103" s="12" customFormat="1" ht="19.92" customHeight="1">
      <c r="A103" s="12"/>
      <c r="B103" s="255"/>
      <c r="C103" s="134"/>
      <c r="D103" s="256" t="s">
        <v>876</v>
      </c>
      <c r="E103" s="257"/>
      <c r="F103" s="257"/>
      <c r="G103" s="257"/>
      <c r="H103" s="257"/>
      <c r="I103" s="257"/>
      <c r="J103" s="258">
        <f>J169</f>
        <v>0</v>
      </c>
      <c r="K103" s="134"/>
      <c r="L103" s="259"/>
      <c r="S103" s="12"/>
      <c r="T103" s="12"/>
      <c r="U103" s="12"/>
      <c r="V103" s="12"/>
      <c r="W103" s="12"/>
      <c r="X103" s="12"/>
      <c r="Y103" s="12"/>
      <c r="Z103" s="12"/>
      <c r="AA103" s="12"/>
      <c r="AB103" s="12"/>
      <c r="AC103" s="12"/>
      <c r="AD103" s="12"/>
      <c r="AE103" s="12"/>
    </row>
    <row r="104" s="12" customFormat="1" ht="19.92" customHeight="1">
      <c r="A104" s="12"/>
      <c r="B104" s="255"/>
      <c r="C104" s="134"/>
      <c r="D104" s="256" t="s">
        <v>877</v>
      </c>
      <c r="E104" s="257"/>
      <c r="F104" s="257"/>
      <c r="G104" s="257"/>
      <c r="H104" s="257"/>
      <c r="I104" s="257"/>
      <c r="J104" s="258">
        <f>J186</f>
        <v>0</v>
      </c>
      <c r="K104" s="134"/>
      <c r="L104" s="259"/>
      <c r="S104" s="12"/>
      <c r="T104" s="12"/>
      <c r="U104" s="12"/>
      <c r="V104" s="12"/>
      <c r="W104" s="12"/>
      <c r="X104" s="12"/>
      <c r="Y104" s="12"/>
      <c r="Z104" s="12"/>
      <c r="AA104" s="12"/>
      <c r="AB104" s="12"/>
      <c r="AC104" s="12"/>
      <c r="AD104" s="12"/>
      <c r="AE104" s="12"/>
    </row>
    <row r="105" s="12" customFormat="1" ht="19.92" customHeight="1">
      <c r="A105" s="12"/>
      <c r="B105" s="255"/>
      <c r="C105" s="134"/>
      <c r="D105" s="256" t="s">
        <v>878</v>
      </c>
      <c r="E105" s="257"/>
      <c r="F105" s="257"/>
      <c r="G105" s="257"/>
      <c r="H105" s="257"/>
      <c r="I105" s="257"/>
      <c r="J105" s="258">
        <f>J198</f>
        <v>0</v>
      </c>
      <c r="K105" s="134"/>
      <c r="L105" s="259"/>
      <c r="S105" s="12"/>
      <c r="T105" s="12"/>
      <c r="U105" s="12"/>
      <c r="V105" s="12"/>
      <c r="W105" s="12"/>
      <c r="X105" s="12"/>
      <c r="Y105" s="12"/>
      <c r="Z105" s="12"/>
      <c r="AA105" s="12"/>
      <c r="AB105" s="12"/>
      <c r="AC105" s="12"/>
      <c r="AD105" s="12"/>
      <c r="AE105" s="12"/>
    </row>
    <row r="106" s="9" customFormat="1" ht="24.96" customHeight="1">
      <c r="A106" s="9"/>
      <c r="B106" s="189"/>
      <c r="C106" s="190"/>
      <c r="D106" s="191" t="s">
        <v>273</v>
      </c>
      <c r="E106" s="192"/>
      <c r="F106" s="192"/>
      <c r="G106" s="192"/>
      <c r="H106" s="192"/>
      <c r="I106" s="192"/>
      <c r="J106" s="193">
        <f>J201</f>
        <v>0</v>
      </c>
      <c r="K106" s="190"/>
      <c r="L106" s="194"/>
      <c r="S106" s="9"/>
      <c r="T106" s="9"/>
      <c r="U106" s="9"/>
      <c r="V106" s="9"/>
      <c r="W106" s="9"/>
      <c r="X106" s="9"/>
      <c r="Y106" s="9"/>
      <c r="Z106" s="9"/>
      <c r="AA106" s="9"/>
      <c r="AB106" s="9"/>
      <c r="AC106" s="9"/>
      <c r="AD106" s="9"/>
      <c r="AE106" s="9"/>
    </row>
    <row r="107" s="12" customFormat="1" ht="19.92" customHeight="1">
      <c r="A107" s="12"/>
      <c r="B107" s="255"/>
      <c r="C107" s="134"/>
      <c r="D107" s="256" t="s">
        <v>879</v>
      </c>
      <c r="E107" s="257"/>
      <c r="F107" s="257"/>
      <c r="G107" s="257"/>
      <c r="H107" s="257"/>
      <c r="I107" s="257"/>
      <c r="J107" s="258">
        <f>J202</f>
        <v>0</v>
      </c>
      <c r="K107" s="134"/>
      <c r="L107" s="259"/>
      <c r="S107" s="12"/>
      <c r="T107" s="12"/>
      <c r="U107" s="12"/>
      <c r="V107" s="12"/>
      <c r="W107" s="12"/>
      <c r="X107" s="12"/>
      <c r="Y107" s="12"/>
      <c r="Z107" s="12"/>
      <c r="AA107" s="12"/>
      <c r="AB107" s="12"/>
      <c r="AC107" s="12"/>
      <c r="AD107" s="12"/>
      <c r="AE107" s="12"/>
    </row>
    <row r="108" s="12" customFormat="1" ht="19.92" customHeight="1">
      <c r="A108" s="12"/>
      <c r="B108" s="255"/>
      <c r="C108" s="134"/>
      <c r="D108" s="256" t="s">
        <v>880</v>
      </c>
      <c r="E108" s="257"/>
      <c r="F108" s="257"/>
      <c r="G108" s="257"/>
      <c r="H108" s="257"/>
      <c r="I108" s="257"/>
      <c r="J108" s="258">
        <f>J213</f>
        <v>0</v>
      </c>
      <c r="K108" s="134"/>
      <c r="L108" s="259"/>
      <c r="S108" s="12"/>
      <c r="T108" s="12"/>
      <c r="U108" s="12"/>
      <c r="V108" s="12"/>
      <c r="W108" s="12"/>
      <c r="X108" s="12"/>
      <c r="Y108" s="12"/>
      <c r="Z108" s="12"/>
      <c r="AA108" s="12"/>
      <c r="AB108" s="12"/>
      <c r="AC108" s="12"/>
      <c r="AD108" s="12"/>
      <c r="AE108" s="12"/>
    </row>
    <row r="109" s="12" customFormat="1" ht="19.92" customHeight="1">
      <c r="A109" s="12"/>
      <c r="B109" s="255"/>
      <c r="C109" s="134"/>
      <c r="D109" s="256" t="s">
        <v>881</v>
      </c>
      <c r="E109" s="257"/>
      <c r="F109" s="257"/>
      <c r="G109" s="257"/>
      <c r="H109" s="257"/>
      <c r="I109" s="257"/>
      <c r="J109" s="258">
        <f>J228</f>
        <v>0</v>
      </c>
      <c r="K109" s="134"/>
      <c r="L109" s="259"/>
      <c r="S109" s="12"/>
      <c r="T109" s="12"/>
      <c r="U109" s="12"/>
      <c r="V109" s="12"/>
      <c r="W109" s="12"/>
      <c r="X109" s="12"/>
      <c r="Y109" s="12"/>
      <c r="Z109" s="12"/>
      <c r="AA109" s="12"/>
      <c r="AB109" s="12"/>
      <c r="AC109" s="12"/>
      <c r="AD109" s="12"/>
      <c r="AE109" s="12"/>
    </row>
    <row r="110" s="12" customFormat="1" ht="19.92" customHeight="1">
      <c r="A110" s="12"/>
      <c r="B110" s="255"/>
      <c r="C110" s="134"/>
      <c r="D110" s="256" t="s">
        <v>882</v>
      </c>
      <c r="E110" s="257"/>
      <c r="F110" s="257"/>
      <c r="G110" s="257"/>
      <c r="H110" s="257"/>
      <c r="I110" s="257"/>
      <c r="J110" s="258">
        <f>J233</f>
        <v>0</v>
      </c>
      <c r="K110" s="134"/>
      <c r="L110" s="259"/>
      <c r="S110" s="12"/>
      <c r="T110" s="12"/>
      <c r="U110" s="12"/>
      <c r="V110" s="12"/>
      <c r="W110" s="12"/>
      <c r="X110" s="12"/>
      <c r="Y110" s="12"/>
      <c r="Z110" s="12"/>
      <c r="AA110" s="12"/>
      <c r="AB110" s="12"/>
      <c r="AC110" s="12"/>
      <c r="AD110" s="12"/>
      <c r="AE110" s="12"/>
    </row>
    <row r="111" s="12" customFormat="1" ht="19.92" customHeight="1">
      <c r="A111" s="12"/>
      <c r="B111" s="255"/>
      <c r="C111" s="134"/>
      <c r="D111" s="256" t="s">
        <v>883</v>
      </c>
      <c r="E111" s="257"/>
      <c r="F111" s="257"/>
      <c r="G111" s="257"/>
      <c r="H111" s="257"/>
      <c r="I111" s="257"/>
      <c r="J111" s="258">
        <f>J243</f>
        <v>0</v>
      </c>
      <c r="K111" s="134"/>
      <c r="L111" s="259"/>
      <c r="S111" s="12"/>
      <c r="T111" s="12"/>
      <c r="U111" s="12"/>
      <c r="V111" s="12"/>
      <c r="W111" s="12"/>
      <c r="X111" s="12"/>
      <c r="Y111" s="12"/>
      <c r="Z111" s="12"/>
      <c r="AA111" s="12"/>
      <c r="AB111" s="12"/>
      <c r="AC111" s="12"/>
      <c r="AD111" s="12"/>
      <c r="AE111" s="12"/>
    </row>
    <row r="112" s="12" customFormat="1" ht="19.92" customHeight="1">
      <c r="A112" s="12"/>
      <c r="B112" s="255"/>
      <c r="C112" s="134"/>
      <c r="D112" s="256" t="s">
        <v>884</v>
      </c>
      <c r="E112" s="257"/>
      <c r="F112" s="257"/>
      <c r="G112" s="257"/>
      <c r="H112" s="257"/>
      <c r="I112" s="257"/>
      <c r="J112" s="258">
        <f>J250</f>
        <v>0</v>
      </c>
      <c r="K112" s="134"/>
      <c r="L112" s="259"/>
      <c r="S112" s="12"/>
      <c r="T112" s="12"/>
      <c r="U112" s="12"/>
      <c r="V112" s="12"/>
      <c r="W112" s="12"/>
      <c r="X112" s="12"/>
      <c r="Y112" s="12"/>
      <c r="Z112" s="12"/>
      <c r="AA112" s="12"/>
      <c r="AB112" s="12"/>
      <c r="AC112" s="12"/>
      <c r="AD112" s="12"/>
      <c r="AE112" s="12"/>
    </row>
    <row r="113" s="12" customFormat="1" ht="19.92" customHeight="1">
      <c r="A113" s="12"/>
      <c r="B113" s="255"/>
      <c r="C113" s="134"/>
      <c r="D113" s="256" t="s">
        <v>885</v>
      </c>
      <c r="E113" s="257"/>
      <c r="F113" s="257"/>
      <c r="G113" s="257"/>
      <c r="H113" s="257"/>
      <c r="I113" s="257"/>
      <c r="J113" s="258">
        <f>J271</f>
        <v>0</v>
      </c>
      <c r="K113" s="134"/>
      <c r="L113" s="259"/>
      <c r="S113" s="12"/>
      <c r="T113" s="12"/>
      <c r="U113" s="12"/>
      <c r="V113" s="12"/>
      <c r="W113" s="12"/>
      <c r="X113" s="12"/>
      <c r="Y113" s="12"/>
      <c r="Z113" s="12"/>
      <c r="AA113" s="12"/>
      <c r="AB113" s="12"/>
      <c r="AC113" s="12"/>
      <c r="AD113" s="12"/>
      <c r="AE113" s="12"/>
    </row>
    <row r="114" s="12" customFormat="1" ht="19.92" customHeight="1">
      <c r="A114" s="12"/>
      <c r="B114" s="255"/>
      <c r="C114" s="134"/>
      <c r="D114" s="256" t="s">
        <v>886</v>
      </c>
      <c r="E114" s="257"/>
      <c r="F114" s="257"/>
      <c r="G114" s="257"/>
      <c r="H114" s="257"/>
      <c r="I114" s="257"/>
      <c r="J114" s="258">
        <f>J296</f>
        <v>0</v>
      </c>
      <c r="K114" s="134"/>
      <c r="L114" s="259"/>
      <c r="S114" s="12"/>
      <c r="T114" s="12"/>
      <c r="U114" s="12"/>
      <c r="V114" s="12"/>
      <c r="W114" s="12"/>
      <c r="X114" s="12"/>
      <c r="Y114" s="12"/>
      <c r="Z114" s="12"/>
      <c r="AA114" s="12"/>
      <c r="AB114" s="12"/>
      <c r="AC114" s="12"/>
      <c r="AD114" s="12"/>
      <c r="AE114" s="12"/>
    </row>
    <row r="115" s="12" customFormat="1" ht="19.92" customHeight="1">
      <c r="A115" s="12"/>
      <c r="B115" s="255"/>
      <c r="C115" s="134"/>
      <c r="D115" s="256" t="s">
        <v>887</v>
      </c>
      <c r="E115" s="257"/>
      <c r="F115" s="257"/>
      <c r="G115" s="257"/>
      <c r="H115" s="257"/>
      <c r="I115" s="257"/>
      <c r="J115" s="258">
        <f>J317</f>
        <v>0</v>
      </c>
      <c r="K115" s="134"/>
      <c r="L115" s="259"/>
      <c r="S115" s="12"/>
      <c r="T115" s="12"/>
      <c r="U115" s="12"/>
      <c r="V115" s="12"/>
      <c r="W115" s="12"/>
      <c r="X115" s="12"/>
      <c r="Y115" s="12"/>
      <c r="Z115" s="12"/>
      <c r="AA115" s="12"/>
      <c r="AB115" s="12"/>
      <c r="AC115" s="12"/>
      <c r="AD115" s="12"/>
      <c r="AE115" s="12"/>
    </row>
    <row r="116" s="9" customFormat="1" ht="24.96" customHeight="1">
      <c r="A116" s="9"/>
      <c r="B116" s="189"/>
      <c r="C116" s="190"/>
      <c r="D116" s="191" t="s">
        <v>285</v>
      </c>
      <c r="E116" s="192"/>
      <c r="F116" s="192"/>
      <c r="G116" s="192"/>
      <c r="H116" s="192"/>
      <c r="I116" s="192"/>
      <c r="J116" s="193">
        <f>J338</f>
        <v>0</v>
      </c>
      <c r="K116" s="190"/>
      <c r="L116" s="194"/>
      <c r="S116" s="9"/>
      <c r="T116" s="9"/>
      <c r="U116" s="9"/>
      <c r="V116" s="9"/>
      <c r="W116" s="9"/>
      <c r="X116" s="9"/>
      <c r="Y116" s="9"/>
      <c r="Z116" s="9"/>
      <c r="AA116" s="9"/>
      <c r="AB116" s="9"/>
      <c r="AC116" s="9"/>
      <c r="AD116" s="9"/>
      <c r="AE116" s="9"/>
    </row>
    <row r="117" s="12" customFormat="1" ht="19.92" customHeight="1">
      <c r="A117" s="12"/>
      <c r="B117" s="255"/>
      <c r="C117" s="134"/>
      <c r="D117" s="256" t="s">
        <v>888</v>
      </c>
      <c r="E117" s="257"/>
      <c r="F117" s="257"/>
      <c r="G117" s="257"/>
      <c r="H117" s="257"/>
      <c r="I117" s="257"/>
      <c r="J117" s="258">
        <f>J339</f>
        <v>0</v>
      </c>
      <c r="K117" s="134"/>
      <c r="L117" s="259"/>
      <c r="S117" s="12"/>
      <c r="T117" s="12"/>
      <c r="U117" s="12"/>
      <c r="V117" s="12"/>
      <c r="W117" s="12"/>
      <c r="X117" s="12"/>
      <c r="Y117" s="12"/>
      <c r="Z117" s="12"/>
      <c r="AA117" s="12"/>
      <c r="AB117" s="12"/>
      <c r="AC117" s="12"/>
      <c r="AD117" s="12"/>
      <c r="AE117" s="12"/>
    </row>
    <row r="118" s="12" customFormat="1" ht="19.92" customHeight="1">
      <c r="A118" s="12"/>
      <c r="B118" s="255"/>
      <c r="C118" s="134"/>
      <c r="D118" s="256" t="s">
        <v>889</v>
      </c>
      <c r="E118" s="257"/>
      <c r="F118" s="257"/>
      <c r="G118" s="257"/>
      <c r="H118" s="257"/>
      <c r="I118" s="257"/>
      <c r="J118" s="258">
        <f>J342</f>
        <v>0</v>
      </c>
      <c r="K118" s="134"/>
      <c r="L118" s="259"/>
      <c r="S118" s="12"/>
      <c r="T118" s="12"/>
      <c r="U118" s="12"/>
      <c r="V118" s="12"/>
      <c r="W118" s="12"/>
      <c r="X118" s="12"/>
      <c r="Y118" s="12"/>
      <c r="Z118" s="12"/>
      <c r="AA118" s="12"/>
      <c r="AB118" s="12"/>
      <c r="AC118" s="12"/>
      <c r="AD118" s="12"/>
      <c r="AE118" s="12"/>
    </row>
    <row r="119" s="2" customFormat="1" ht="21.84"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67"/>
      <c r="C120" s="68"/>
      <c r="D120" s="68"/>
      <c r="E120" s="68"/>
      <c r="F120" s="68"/>
      <c r="G120" s="68"/>
      <c r="H120" s="68"/>
      <c r="I120" s="68"/>
      <c r="J120" s="68"/>
      <c r="K120" s="68"/>
      <c r="L120" s="64"/>
      <c r="S120" s="39"/>
      <c r="T120" s="39"/>
      <c r="U120" s="39"/>
      <c r="V120" s="39"/>
      <c r="W120" s="39"/>
      <c r="X120" s="39"/>
      <c r="Y120" s="39"/>
      <c r="Z120" s="39"/>
      <c r="AA120" s="39"/>
      <c r="AB120" s="39"/>
      <c r="AC120" s="39"/>
      <c r="AD120" s="39"/>
      <c r="AE120" s="39"/>
    </row>
    <row r="124" s="2" customFormat="1" ht="6.96" customHeight="1">
      <c r="A124" s="39"/>
      <c r="B124" s="69"/>
      <c r="C124" s="70"/>
      <c r="D124" s="70"/>
      <c r="E124" s="70"/>
      <c r="F124" s="70"/>
      <c r="G124" s="70"/>
      <c r="H124" s="70"/>
      <c r="I124" s="70"/>
      <c r="J124" s="70"/>
      <c r="K124" s="70"/>
      <c r="L124" s="64"/>
      <c r="S124" s="39"/>
      <c r="T124" s="39"/>
      <c r="U124" s="39"/>
      <c r="V124" s="39"/>
      <c r="W124" s="39"/>
      <c r="X124" s="39"/>
      <c r="Y124" s="39"/>
      <c r="Z124" s="39"/>
      <c r="AA124" s="39"/>
      <c r="AB124" s="39"/>
      <c r="AC124" s="39"/>
      <c r="AD124" s="39"/>
      <c r="AE124" s="39"/>
    </row>
    <row r="125" s="2" customFormat="1" ht="24.96" customHeight="1">
      <c r="A125" s="39"/>
      <c r="B125" s="40"/>
      <c r="C125" s="24" t="s">
        <v>137</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16</v>
      </c>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26.25" customHeight="1">
      <c r="A128" s="39"/>
      <c r="B128" s="40"/>
      <c r="C128" s="41"/>
      <c r="D128" s="41"/>
      <c r="E128" s="184" t="str">
        <f>E7</f>
        <v>Zvýšení kvaity psychiatrické péče- rekonstrukce pavilonu psychiatrie, KZ MN UL</v>
      </c>
      <c r="F128" s="33"/>
      <c r="G128" s="33"/>
      <c r="H128" s="33"/>
      <c r="I128" s="41"/>
      <c r="J128" s="41"/>
      <c r="K128" s="41"/>
      <c r="L128" s="64"/>
      <c r="S128" s="39"/>
      <c r="T128" s="39"/>
      <c r="U128" s="39"/>
      <c r="V128" s="39"/>
      <c r="W128" s="39"/>
      <c r="X128" s="39"/>
      <c r="Y128" s="39"/>
      <c r="Z128" s="39"/>
      <c r="AA128" s="39"/>
      <c r="AB128" s="39"/>
      <c r="AC128" s="39"/>
      <c r="AD128" s="39"/>
      <c r="AE128" s="39"/>
    </row>
    <row r="129" s="1" customFormat="1" ht="12" customHeight="1">
      <c r="B129" s="22"/>
      <c r="C129" s="33" t="s">
        <v>125</v>
      </c>
      <c r="D129" s="23"/>
      <c r="E129" s="23"/>
      <c r="F129" s="23"/>
      <c r="G129" s="23"/>
      <c r="H129" s="23"/>
      <c r="I129" s="23"/>
      <c r="J129" s="23"/>
      <c r="K129" s="23"/>
      <c r="L129" s="21"/>
    </row>
    <row r="130" s="2" customFormat="1" ht="16.5" customHeight="1">
      <c r="A130" s="39"/>
      <c r="B130" s="40"/>
      <c r="C130" s="41"/>
      <c r="D130" s="41"/>
      <c r="E130" s="184" t="s">
        <v>869</v>
      </c>
      <c r="F130" s="41"/>
      <c r="G130" s="41"/>
      <c r="H130" s="41"/>
      <c r="I130" s="41"/>
      <c r="J130" s="41"/>
      <c r="K130" s="41"/>
      <c r="L130" s="64"/>
      <c r="S130" s="39"/>
      <c r="T130" s="39"/>
      <c r="U130" s="39"/>
      <c r="V130" s="39"/>
      <c r="W130" s="39"/>
      <c r="X130" s="39"/>
      <c r="Y130" s="39"/>
      <c r="Z130" s="39"/>
      <c r="AA130" s="39"/>
      <c r="AB130" s="39"/>
      <c r="AC130" s="39"/>
      <c r="AD130" s="39"/>
      <c r="AE130" s="39"/>
    </row>
    <row r="131" s="2" customFormat="1" ht="12" customHeight="1">
      <c r="A131" s="39"/>
      <c r="B131" s="40"/>
      <c r="C131" s="33" t="s">
        <v>870</v>
      </c>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30" customHeight="1">
      <c r="A132" s="39"/>
      <c r="B132" s="40"/>
      <c r="C132" s="41"/>
      <c r="D132" s="41"/>
      <c r="E132" s="77" t="str">
        <f>E11</f>
        <v>EK-124-2016 - Rekonstrukce pavilonu P Psychiatrie Fototerapie</v>
      </c>
      <c r="F132" s="41"/>
      <c r="G132" s="41"/>
      <c r="H132" s="41"/>
      <c r="I132" s="41"/>
      <c r="J132" s="41"/>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2" customHeight="1">
      <c r="A134" s="39"/>
      <c r="B134" s="40"/>
      <c r="C134" s="33" t="s">
        <v>20</v>
      </c>
      <c r="D134" s="41"/>
      <c r="E134" s="41"/>
      <c r="F134" s="28" t="str">
        <f>F14</f>
        <v xml:space="preserve"> </v>
      </c>
      <c r="G134" s="41"/>
      <c r="H134" s="41"/>
      <c r="I134" s="33" t="s">
        <v>22</v>
      </c>
      <c r="J134" s="80" t="str">
        <f>IF(J14="","",J14)</f>
        <v>3. 5. 2021</v>
      </c>
      <c r="K134" s="41"/>
      <c r="L134" s="64"/>
      <c r="S134" s="39"/>
      <c r="T134" s="39"/>
      <c r="U134" s="39"/>
      <c r="V134" s="39"/>
      <c r="W134" s="39"/>
      <c r="X134" s="39"/>
      <c r="Y134" s="39"/>
      <c r="Z134" s="39"/>
      <c r="AA134" s="39"/>
      <c r="AB134" s="39"/>
      <c r="AC134" s="39"/>
      <c r="AD134" s="39"/>
      <c r="AE134" s="39"/>
    </row>
    <row r="135" s="2" customFormat="1" ht="6.96"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15.15" customHeight="1">
      <c r="A136" s="39"/>
      <c r="B136" s="40"/>
      <c r="C136" s="33" t="s">
        <v>24</v>
      </c>
      <c r="D136" s="41"/>
      <c r="E136" s="41"/>
      <c r="F136" s="28" t="str">
        <f>E17</f>
        <v xml:space="preserve"> </v>
      </c>
      <c r="G136" s="41"/>
      <c r="H136" s="41"/>
      <c r="I136" s="33" t="s">
        <v>29</v>
      </c>
      <c r="J136" s="37" t="str">
        <f>E23</f>
        <v xml:space="preserve"> </v>
      </c>
      <c r="K136" s="41"/>
      <c r="L136" s="64"/>
      <c r="S136" s="39"/>
      <c r="T136" s="39"/>
      <c r="U136" s="39"/>
      <c r="V136" s="39"/>
      <c r="W136" s="39"/>
      <c r="X136" s="39"/>
      <c r="Y136" s="39"/>
      <c r="Z136" s="39"/>
      <c r="AA136" s="39"/>
      <c r="AB136" s="39"/>
      <c r="AC136" s="39"/>
      <c r="AD136" s="39"/>
      <c r="AE136" s="39"/>
    </row>
    <row r="137" s="2" customFormat="1" ht="15.15" customHeight="1">
      <c r="A137" s="39"/>
      <c r="B137" s="40"/>
      <c r="C137" s="33" t="s">
        <v>27</v>
      </c>
      <c r="D137" s="41"/>
      <c r="E137" s="41"/>
      <c r="F137" s="28" t="str">
        <f>IF(E20="","",E20)</f>
        <v>Vyplň údaj</v>
      </c>
      <c r="G137" s="41"/>
      <c r="H137" s="41"/>
      <c r="I137" s="33" t="s">
        <v>31</v>
      </c>
      <c r="J137" s="37" t="str">
        <f>E26</f>
        <v xml:space="preserve"> </v>
      </c>
      <c r="K137" s="41"/>
      <c r="L137" s="64"/>
      <c r="S137" s="39"/>
      <c r="T137" s="39"/>
      <c r="U137" s="39"/>
      <c r="V137" s="39"/>
      <c r="W137" s="39"/>
      <c r="X137" s="39"/>
      <c r="Y137" s="39"/>
      <c r="Z137" s="39"/>
      <c r="AA137" s="39"/>
      <c r="AB137" s="39"/>
      <c r="AC137" s="39"/>
      <c r="AD137" s="39"/>
      <c r="AE137" s="39"/>
    </row>
    <row r="138" s="2" customFormat="1" ht="10.32" customHeight="1">
      <c r="A138" s="39"/>
      <c r="B138" s="40"/>
      <c r="C138" s="41"/>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10" customFormat="1" ht="29.28" customHeight="1">
      <c r="A139" s="195"/>
      <c r="B139" s="196"/>
      <c r="C139" s="197" t="s">
        <v>138</v>
      </c>
      <c r="D139" s="198" t="s">
        <v>58</v>
      </c>
      <c r="E139" s="198" t="s">
        <v>54</v>
      </c>
      <c r="F139" s="198" t="s">
        <v>55</v>
      </c>
      <c r="G139" s="198" t="s">
        <v>139</v>
      </c>
      <c r="H139" s="198" t="s">
        <v>140</v>
      </c>
      <c r="I139" s="198" t="s">
        <v>141</v>
      </c>
      <c r="J139" s="199" t="s">
        <v>129</v>
      </c>
      <c r="K139" s="200" t="s">
        <v>142</v>
      </c>
      <c r="L139" s="201"/>
      <c r="M139" s="101" t="s">
        <v>1</v>
      </c>
      <c r="N139" s="102" t="s">
        <v>37</v>
      </c>
      <c r="O139" s="102" t="s">
        <v>143</v>
      </c>
      <c r="P139" s="102" t="s">
        <v>144</v>
      </c>
      <c r="Q139" s="102" t="s">
        <v>145</v>
      </c>
      <c r="R139" s="102" t="s">
        <v>146</v>
      </c>
      <c r="S139" s="102" t="s">
        <v>147</v>
      </c>
      <c r="T139" s="103" t="s">
        <v>148</v>
      </c>
      <c r="U139" s="195"/>
      <c r="V139" s="195"/>
      <c r="W139" s="195"/>
      <c r="X139" s="195"/>
      <c r="Y139" s="195"/>
      <c r="Z139" s="195"/>
      <c r="AA139" s="195"/>
      <c r="AB139" s="195"/>
      <c r="AC139" s="195"/>
      <c r="AD139" s="195"/>
      <c r="AE139" s="195"/>
    </row>
    <row r="140" s="2" customFormat="1" ht="22.8" customHeight="1">
      <c r="A140" s="39"/>
      <c r="B140" s="40"/>
      <c r="C140" s="108" t="s">
        <v>149</v>
      </c>
      <c r="D140" s="41"/>
      <c r="E140" s="41"/>
      <c r="F140" s="41"/>
      <c r="G140" s="41"/>
      <c r="H140" s="41"/>
      <c r="I140" s="41"/>
      <c r="J140" s="202">
        <f>BK140</f>
        <v>0</v>
      </c>
      <c r="K140" s="41"/>
      <c r="L140" s="45"/>
      <c r="M140" s="104"/>
      <c r="N140" s="203"/>
      <c r="O140" s="105"/>
      <c r="P140" s="204">
        <f>P141+P201+P338</f>
        <v>0</v>
      </c>
      <c r="Q140" s="105"/>
      <c r="R140" s="204">
        <f>R141+R201+R338</f>
        <v>0</v>
      </c>
      <c r="S140" s="105"/>
      <c r="T140" s="205">
        <f>T141+T201+T338</f>
        <v>0</v>
      </c>
      <c r="U140" s="39"/>
      <c r="V140" s="39"/>
      <c r="W140" s="39"/>
      <c r="X140" s="39"/>
      <c r="Y140" s="39"/>
      <c r="Z140" s="39"/>
      <c r="AA140" s="39"/>
      <c r="AB140" s="39"/>
      <c r="AC140" s="39"/>
      <c r="AD140" s="39"/>
      <c r="AE140" s="39"/>
      <c r="AT140" s="18" t="s">
        <v>72</v>
      </c>
      <c r="AU140" s="18" t="s">
        <v>131</v>
      </c>
      <c r="BK140" s="206">
        <f>BK141+BK201+BK338</f>
        <v>0</v>
      </c>
    </row>
    <row r="141" s="11" customFormat="1" ht="25.92" customHeight="1">
      <c r="A141" s="11"/>
      <c r="B141" s="207"/>
      <c r="C141" s="208"/>
      <c r="D141" s="209" t="s">
        <v>72</v>
      </c>
      <c r="E141" s="210" t="s">
        <v>890</v>
      </c>
      <c r="F141" s="210" t="s">
        <v>891</v>
      </c>
      <c r="G141" s="208"/>
      <c r="H141" s="208"/>
      <c r="I141" s="211"/>
      <c r="J141" s="212">
        <f>BK141</f>
        <v>0</v>
      </c>
      <c r="K141" s="208"/>
      <c r="L141" s="213"/>
      <c r="M141" s="214"/>
      <c r="N141" s="215"/>
      <c r="O141" s="215"/>
      <c r="P141" s="216">
        <f>P142+P147+P164+P169+P186+P198</f>
        <v>0</v>
      </c>
      <c r="Q141" s="215"/>
      <c r="R141" s="216">
        <f>R142+R147+R164+R169+R186+R198</f>
        <v>0</v>
      </c>
      <c r="S141" s="215"/>
      <c r="T141" s="217">
        <f>T142+T147+T164+T169+T186+T198</f>
        <v>0</v>
      </c>
      <c r="U141" s="11"/>
      <c r="V141" s="11"/>
      <c r="W141" s="11"/>
      <c r="X141" s="11"/>
      <c r="Y141" s="11"/>
      <c r="Z141" s="11"/>
      <c r="AA141" s="11"/>
      <c r="AB141" s="11"/>
      <c r="AC141" s="11"/>
      <c r="AD141" s="11"/>
      <c r="AE141" s="11"/>
      <c r="AR141" s="218" t="s">
        <v>81</v>
      </c>
      <c r="AT141" s="219" t="s">
        <v>72</v>
      </c>
      <c r="AU141" s="219" t="s">
        <v>73</v>
      </c>
      <c r="AY141" s="218" t="s">
        <v>152</v>
      </c>
      <c r="BK141" s="220">
        <f>BK142+BK147+BK164+BK169+BK186+BK198</f>
        <v>0</v>
      </c>
    </row>
    <row r="142" s="11" customFormat="1" ht="22.8" customHeight="1">
      <c r="A142" s="11"/>
      <c r="B142" s="207"/>
      <c r="C142" s="208"/>
      <c r="D142" s="209" t="s">
        <v>72</v>
      </c>
      <c r="E142" s="260" t="s">
        <v>165</v>
      </c>
      <c r="F142" s="260" t="s">
        <v>892</v>
      </c>
      <c r="G142" s="208"/>
      <c r="H142" s="208"/>
      <c r="I142" s="211"/>
      <c r="J142" s="261">
        <f>BK142</f>
        <v>0</v>
      </c>
      <c r="K142" s="208"/>
      <c r="L142" s="213"/>
      <c r="M142" s="214"/>
      <c r="N142" s="215"/>
      <c r="O142" s="215"/>
      <c r="P142" s="216">
        <f>SUM(P143:P146)</f>
        <v>0</v>
      </c>
      <c r="Q142" s="215"/>
      <c r="R142" s="216">
        <f>SUM(R143:R146)</f>
        <v>0</v>
      </c>
      <c r="S142" s="215"/>
      <c r="T142" s="217">
        <f>SUM(T143:T146)</f>
        <v>0</v>
      </c>
      <c r="U142" s="11"/>
      <c r="V142" s="11"/>
      <c r="W142" s="11"/>
      <c r="X142" s="11"/>
      <c r="Y142" s="11"/>
      <c r="Z142" s="11"/>
      <c r="AA142" s="11"/>
      <c r="AB142" s="11"/>
      <c r="AC142" s="11"/>
      <c r="AD142" s="11"/>
      <c r="AE142" s="11"/>
      <c r="AR142" s="218" t="s">
        <v>81</v>
      </c>
      <c r="AT142" s="219" t="s">
        <v>72</v>
      </c>
      <c r="AU142" s="219" t="s">
        <v>81</v>
      </c>
      <c r="AY142" s="218" t="s">
        <v>152</v>
      </c>
      <c r="BK142" s="220">
        <f>SUM(BK143:BK146)</f>
        <v>0</v>
      </c>
    </row>
    <row r="143" s="2" customFormat="1" ht="21.75" customHeight="1">
      <c r="A143" s="39"/>
      <c r="B143" s="40"/>
      <c r="C143" s="221" t="s">
        <v>81</v>
      </c>
      <c r="D143" s="221" t="s">
        <v>153</v>
      </c>
      <c r="E143" s="222" t="s">
        <v>893</v>
      </c>
      <c r="F143" s="223" t="s">
        <v>894</v>
      </c>
      <c r="G143" s="224" t="s">
        <v>195</v>
      </c>
      <c r="H143" s="225">
        <v>25.98</v>
      </c>
      <c r="I143" s="226"/>
      <c r="J143" s="227">
        <f>ROUND(I143*H143,2)</f>
        <v>0</v>
      </c>
      <c r="K143" s="228"/>
      <c r="L143" s="45"/>
      <c r="M143" s="229" t="s">
        <v>1</v>
      </c>
      <c r="N143" s="230" t="s">
        <v>38</v>
      </c>
      <c r="O143" s="92"/>
      <c r="P143" s="231">
        <f>O143*H143</f>
        <v>0</v>
      </c>
      <c r="Q143" s="231">
        <v>0</v>
      </c>
      <c r="R143" s="231">
        <f>Q143*H143</f>
        <v>0</v>
      </c>
      <c r="S143" s="231">
        <v>0</v>
      </c>
      <c r="T143" s="232">
        <f>S143*H143</f>
        <v>0</v>
      </c>
      <c r="U143" s="39"/>
      <c r="V143" s="39"/>
      <c r="W143" s="39"/>
      <c r="X143" s="39"/>
      <c r="Y143" s="39"/>
      <c r="Z143" s="39"/>
      <c r="AA143" s="39"/>
      <c r="AB143" s="39"/>
      <c r="AC143" s="39"/>
      <c r="AD143" s="39"/>
      <c r="AE143" s="39"/>
      <c r="AR143" s="233" t="s">
        <v>169</v>
      </c>
      <c r="AT143" s="233" t="s">
        <v>153</v>
      </c>
      <c r="AU143" s="233" t="s">
        <v>83</v>
      </c>
      <c r="AY143" s="18" t="s">
        <v>152</v>
      </c>
      <c r="BE143" s="234">
        <f>IF(N143="základní",J143,0)</f>
        <v>0</v>
      </c>
      <c r="BF143" s="234">
        <f>IF(N143="snížená",J143,0)</f>
        <v>0</v>
      </c>
      <c r="BG143" s="234">
        <f>IF(N143="zákl. přenesená",J143,0)</f>
        <v>0</v>
      </c>
      <c r="BH143" s="234">
        <f>IF(N143="sníž. přenesená",J143,0)</f>
        <v>0</v>
      </c>
      <c r="BI143" s="234">
        <f>IF(N143="nulová",J143,0)</f>
        <v>0</v>
      </c>
      <c r="BJ143" s="18" t="s">
        <v>81</v>
      </c>
      <c r="BK143" s="234">
        <f>ROUND(I143*H143,2)</f>
        <v>0</v>
      </c>
      <c r="BL143" s="18" t="s">
        <v>169</v>
      </c>
      <c r="BM143" s="233" t="s">
        <v>895</v>
      </c>
    </row>
    <row r="144" s="2" customFormat="1">
      <c r="A144" s="39"/>
      <c r="B144" s="40"/>
      <c r="C144" s="41"/>
      <c r="D144" s="235" t="s">
        <v>159</v>
      </c>
      <c r="E144" s="41"/>
      <c r="F144" s="236" t="s">
        <v>896</v>
      </c>
      <c r="G144" s="41"/>
      <c r="H144" s="41"/>
      <c r="I144" s="237"/>
      <c r="J144" s="41"/>
      <c r="K144" s="41"/>
      <c r="L144" s="45"/>
      <c r="M144" s="238"/>
      <c r="N144" s="239"/>
      <c r="O144" s="92"/>
      <c r="P144" s="92"/>
      <c r="Q144" s="92"/>
      <c r="R144" s="92"/>
      <c r="S144" s="92"/>
      <c r="T144" s="93"/>
      <c r="U144" s="39"/>
      <c r="V144" s="39"/>
      <c r="W144" s="39"/>
      <c r="X144" s="39"/>
      <c r="Y144" s="39"/>
      <c r="Z144" s="39"/>
      <c r="AA144" s="39"/>
      <c r="AB144" s="39"/>
      <c r="AC144" s="39"/>
      <c r="AD144" s="39"/>
      <c r="AE144" s="39"/>
      <c r="AT144" s="18" t="s">
        <v>159</v>
      </c>
      <c r="AU144" s="18" t="s">
        <v>83</v>
      </c>
    </row>
    <row r="145" s="14" customFormat="1">
      <c r="A145" s="14"/>
      <c r="B145" s="276"/>
      <c r="C145" s="277"/>
      <c r="D145" s="235" t="s">
        <v>897</v>
      </c>
      <c r="E145" s="278" t="s">
        <v>1</v>
      </c>
      <c r="F145" s="279" t="s">
        <v>898</v>
      </c>
      <c r="G145" s="277"/>
      <c r="H145" s="280">
        <v>25.98</v>
      </c>
      <c r="I145" s="281"/>
      <c r="J145" s="277"/>
      <c r="K145" s="277"/>
      <c r="L145" s="282"/>
      <c r="M145" s="283"/>
      <c r="N145" s="284"/>
      <c r="O145" s="284"/>
      <c r="P145" s="284"/>
      <c r="Q145" s="284"/>
      <c r="R145" s="284"/>
      <c r="S145" s="284"/>
      <c r="T145" s="285"/>
      <c r="U145" s="14"/>
      <c r="V145" s="14"/>
      <c r="W145" s="14"/>
      <c r="X145" s="14"/>
      <c r="Y145" s="14"/>
      <c r="Z145" s="14"/>
      <c r="AA145" s="14"/>
      <c r="AB145" s="14"/>
      <c r="AC145" s="14"/>
      <c r="AD145" s="14"/>
      <c r="AE145" s="14"/>
      <c r="AT145" s="286" t="s">
        <v>897</v>
      </c>
      <c r="AU145" s="286" t="s">
        <v>83</v>
      </c>
      <c r="AV145" s="14" t="s">
        <v>83</v>
      </c>
      <c r="AW145" s="14" t="s">
        <v>30</v>
      </c>
      <c r="AX145" s="14" t="s">
        <v>73</v>
      </c>
      <c r="AY145" s="286" t="s">
        <v>152</v>
      </c>
    </row>
    <row r="146" s="15" customFormat="1">
      <c r="A146" s="15"/>
      <c r="B146" s="287"/>
      <c r="C146" s="288"/>
      <c r="D146" s="235" t="s">
        <v>897</v>
      </c>
      <c r="E146" s="289" t="s">
        <v>1</v>
      </c>
      <c r="F146" s="290" t="s">
        <v>899</v>
      </c>
      <c r="G146" s="288"/>
      <c r="H146" s="291">
        <v>25.98</v>
      </c>
      <c r="I146" s="292"/>
      <c r="J146" s="288"/>
      <c r="K146" s="288"/>
      <c r="L146" s="293"/>
      <c r="M146" s="294"/>
      <c r="N146" s="295"/>
      <c r="O146" s="295"/>
      <c r="P146" s="295"/>
      <c r="Q146" s="295"/>
      <c r="R146" s="295"/>
      <c r="S146" s="295"/>
      <c r="T146" s="296"/>
      <c r="U146" s="15"/>
      <c r="V146" s="15"/>
      <c r="W146" s="15"/>
      <c r="X146" s="15"/>
      <c r="Y146" s="15"/>
      <c r="Z146" s="15"/>
      <c r="AA146" s="15"/>
      <c r="AB146" s="15"/>
      <c r="AC146" s="15"/>
      <c r="AD146" s="15"/>
      <c r="AE146" s="15"/>
      <c r="AT146" s="297" t="s">
        <v>897</v>
      </c>
      <c r="AU146" s="297" t="s">
        <v>83</v>
      </c>
      <c r="AV146" s="15" t="s">
        <v>169</v>
      </c>
      <c r="AW146" s="15" t="s">
        <v>30</v>
      </c>
      <c r="AX146" s="15" t="s">
        <v>81</v>
      </c>
      <c r="AY146" s="297" t="s">
        <v>152</v>
      </c>
    </row>
    <row r="147" s="11" customFormat="1" ht="22.8" customHeight="1">
      <c r="A147" s="11"/>
      <c r="B147" s="207"/>
      <c r="C147" s="208"/>
      <c r="D147" s="209" t="s">
        <v>72</v>
      </c>
      <c r="E147" s="260" t="s">
        <v>177</v>
      </c>
      <c r="F147" s="260" t="s">
        <v>900</v>
      </c>
      <c r="G147" s="208"/>
      <c r="H147" s="208"/>
      <c r="I147" s="211"/>
      <c r="J147" s="261">
        <f>BK147</f>
        <v>0</v>
      </c>
      <c r="K147" s="208"/>
      <c r="L147" s="213"/>
      <c r="M147" s="214"/>
      <c r="N147" s="215"/>
      <c r="O147" s="215"/>
      <c r="P147" s="216">
        <f>SUM(P148:P163)</f>
        <v>0</v>
      </c>
      <c r="Q147" s="215"/>
      <c r="R147" s="216">
        <f>SUM(R148:R163)</f>
        <v>0</v>
      </c>
      <c r="S147" s="215"/>
      <c r="T147" s="217">
        <f>SUM(T148:T163)</f>
        <v>0</v>
      </c>
      <c r="U147" s="11"/>
      <c r="V147" s="11"/>
      <c r="W147" s="11"/>
      <c r="X147" s="11"/>
      <c r="Y147" s="11"/>
      <c r="Z147" s="11"/>
      <c r="AA147" s="11"/>
      <c r="AB147" s="11"/>
      <c r="AC147" s="11"/>
      <c r="AD147" s="11"/>
      <c r="AE147" s="11"/>
      <c r="AR147" s="218" t="s">
        <v>81</v>
      </c>
      <c r="AT147" s="219" t="s">
        <v>72</v>
      </c>
      <c r="AU147" s="219" t="s">
        <v>81</v>
      </c>
      <c r="AY147" s="218" t="s">
        <v>152</v>
      </c>
      <c r="BK147" s="220">
        <f>SUM(BK148:BK163)</f>
        <v>0</v>
      </c>
    </row>
    <row r="148" s="2" customFormat="1" ht="21.75" customHeight="1">
      <c r="A148" s="39"/>
      <c r="B148" s="40"/>
      <c r="C148" s="221" t="s">
        <v>83</v>
      </c>
      <c r="D148" s="221" t="s">
        <v>153</v>
      </c>
      <c r="E148" s="222" t="s">
        <v>901</v>
      </c>
      <c r="F148" s="223" t="s">
        <v>902</v>
      </c>
      <c r="G148" s="224" t="s">
        <v>195</v>
      </c>
      <c r="H148" s="225">
        <v>35.722999999999999</v>
      </c>
      <c r="I148" s="226"/>
      <c r="J148" s="227">
        <f>ROUND(I148*H148,2)</f>
        <v>0</v>
      </c>
      <c r="K148" s="228"/>
      <c r="L148" s="45"/>
      <c r="M148" s="229" t="s">
        <v>1</v>
      </c>
      <c r="N148" s="23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169</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169</v>
      </c>
      <c r="BM148" s="233" t="s">
        <v>903</v>
      </c>
    </row>
    <row r="149" s="2" customFormat="1">
      <c r="A149" s="39"/>
      <c r="B149" s="40"/>
      <c r="C149" s="41"/>
      <c r="D149" s="235" t="s">
        <v>159</v>
      </c>
      <c r="E149" s="41"/>
      <c r="F149" s="236" t="s">
        <v>904</v>
      </c>
      <c r="G149" s="41"/>
      <c r="H149" s="41"/>
      <c r="I149" s="237"/>
      <c r="J149" s="41"/>
      <c r="K149" s="41"/>
      <c r="L149" s="45"/>
      <c r="M149" s="238"/>
      <c r="N149" s="239"/>
      <c r="O149" s="92"/>
      <c r="P149" s="92"/>
      <c r="Q149" s="92"/>
      <c r="R149" s="92"/>
      <c r="S149" s="92"/>
      <c r="T149" s="93"/>
      <c r="U149" s="39"/>
      <c r="V149" s="39"/>
      <c r="W149" s="39"/>
      <c r="X149" s="39"/>
      <c r="Y149" s="39"/>
      <c r="Z149" s="39"/>
      <c r="AA149" s="39"/>
      <c r="AB149" s="39"/>
      <c r="AC149" s="39"/>
      <c r="AD149" s="39"/>
      <c r="AE149" s="39"/>
      <c r="AT149" s="18" t="s">
        <v>159</v>
      </c>
      <c r="AU149" s="18" t="s">
        <v>83</v>
      </c>
    </row>
    <row r="150" s="14" customFormat="1">
      <c r="A150" s="14"/>
      <c r="B150" s="276"/>
      <c r="C150" s="277"/>
      <c r="D150" s="235" t="s">
        <v>897</v>
      </c>
      <c r="E150" s="278" t="s">
        <v>1</v>
      </c>
      <c r="F150" s="279" t="s">
        <v>905</v>
      </c>
      <c r="G150" s="277"/>
      <c r="H150" s="280">
        <v>35.722999999999999</v>
      </c>
      <c r="I150" s="281"/>
      <c r="J150" s="277"/>
      <c r="K150" s="277"/>
      <c r="L150" s="282"/>
      <c r="M150" s="283"/>
      <c r="N150" s="284"/>
      <c r="O150" s="284"/>
      <c r="P150" s="284"/>
      <c r="Q150" s="284"/>
      <c r="R150" s="284"/>
      <c r="S150" s="284"/>
      <c r="T150" s="285"/>
      <c r="U150" s="14"/>
      <c r="V150" s="14"/>
      <c r="W150" s="14"/>
      <c r="X150" s="14"/>
      <c r="Y150" s="14"/>
      <c r="Z150" s="14"/>
      <c r="AA150" s="14"/>
      <c r="AB150" s="14"/>
      <c r="AC150" s="14"/>
      <c r="AD150" s="14"/>
      <c r="AE150" s="14"/>
      <c r="AT150" s="286" t="s">
        <v>897</v>
      </c>
      <c r="AU150" s="286" t="s">
        <v>83</v>
      </c>
      <c r="AV150" s="14" t="s">
        <v>83</v>
      </c>
      <c r="AW150" s="14" t="s">
        <v>30</v>
      </c>
      <c r="AX150" s="14" t="s">
        <v>73</v>
      </c>
      <c r="AY150" s="286" t="s">
        <v>152</v>
      </c>
    </row>
    <row r="151" s="15" customFormat="1">
      <c r="A151" s="15"/>
      <c r="B151" s="287"/>
      <c r="C151" s="288"/>
      <c r="D151" s="235" t="s">
        <v>897</v>
      </c>
      <c r="E151" s="289" t="s">
        <v>1</v>
      </c>
      <c r="F151" s="290" t="s">
        <v>899</v>
      </c>
      <c r="G151" s="288"/>
      <c r="H151" s="291">
        <v>35.722999999999999</v>
      </c>
      <c r="I151" s="292"/>
      <c r="J151" s="288"/>
      <c r="K151" s="288"/>
      <c r="L151" s="293"/>
      <c r="M151" s="294"/>
      <c r="N151" s="295"/>
      <c r="O151" s="295"/>
      <c r="P151" s="295"/>
      <c r="Q151" s="295"/>
      <c r="R151" s="295"/>
      <c r="S151" s="295"/>
      <c r="T151" s="296"/>
      <c r="U151" s="15"/>
      <c r="V151" s="15"/>
      <c r="W151" s="15"/>
      <c r="X151" s="15"/>
      <c r="Y151" s="15"/>
      <c r="Z151" s="15"/>
      <c r="AA151" s="15"/>
      <c r="AB151" s="15"/>
      <c r="AC151" s="15"/>
      <c r="AD151" s="15"/>
      <c r="AE151" s="15"/>
      <c r="AT151" s="297" t="s">
        <v>897</v>
      </c>
      <c r="AU151" s="297" t="s">
        <v>83</v>
      </c>
      <c r="AV151" s="15" t="s">
        <v>169</v>
      </c>
      <c r="AW151" s="15" t="s">
        <v>30</v>
      </c>
      <c r="AX151" s="15" t="s">
        <v>81</v>
      </c>
      <c r="AY151" s="297" t="s">
        <v>152</v>
      </c>
    </row>
    <row r="152" s="2" customFormat="1" ht="21.75" customHeight="1">
      <c r="A152" s="39"/>
      <c r="B152" s="40"/>
      <c r="C152" s="221" t="s">
        <v>165</v>
      </c>
      <c r="D152" s="221" t="s">
        <v>153</v>
      </c>
      <c r="E152" s="222" t="s">
        <v>906</v>
      </c>
      <c r="F152" s="223" t="s">
        <v>907</v>
      </c>
      <c r="G152" s="224" t="s">
        <v>195</v>
      </c>
      <c r="H152" s="225">
        <v>35.722999999999999</v>
      </c>
      <c r="I152" s="226"/>
      <c r="J152" s="227">
        <f>ROUND(I152*H152,2)</f>
        <v>0</v>
      </c>
      <c r="K152" s="228"/>
      <c r="L152" s="45"/>
      <c r="M152" s="229" t="s">
        <v>1</v>
      </c>
      <c r="N152" s="230" t="s">
        <v>38</v>
      </c>
      <c r="O152" s="92"/>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169</v>
      </c>
      <c r="AT152" s="233" t="s">
        <v>153</v>
      </c>
      <c r="AU152" s="233" t="s">
        <v>83</v>
      </c>
      <c r="AY152" s="18" t="s">
        <v>152</v>
      </c>
      <c r="BE152" s="234">
        <f>IF(N152="základní",J152,0)</f>
        <v>0</v>
      </c>
      <c r="BF152" s="234">
        <f>IF(N152="snížená",J152,0)</f>
        <v>0</v>
      </c>
      <c r="BG152" s="234">
        <f>IF(N152="zákl. přenesená",J152,0)</f>
        <v>0</v>
      </c>
      <c r="BH152" s="234">
        <f>IF(N152="sníž. přenesená",J152,0)</f>
        <v>0</v>
      </c>
      <c r="BI152" s="234">
        <f>IF(N152="nulová",J152,0)</f>
        <v>0</v>
      </c>
      <c r="BJ152" s="18" t="s">
        <v>81</v>
      </c>
      <c r="BK152" s="234">
        <f>ROUND(I152*H152,2)</f>
        <v>0</v>
      </c>
      <c r="BL152" s="18" t="s">
        <v>169</v>
      </c>
      <c r="BM152" s="233" t="s">
        <v>908</v>
      </c>
    </row>
    <row r="153" s="2" customFormat="1">
      <c r="A153" s="39"/>
      <c r="B153" s="40"/>
      <c r="C153" s="41"/>
      <c r="D153" s="235" t="s">
        <v>159</v>
      </c>
      <c r="E153" s="41"/>
      <c r="F153" s="236" t="s">
        <v>909</v>
      </c>
      <c r="G153" s="41"/>
      <c r="H153" s="41"/>
      <c r="I153" s="237"/>
      <c r="J153" s="41"/>
      <c r="K153" s="41"/>
      <c r="L153" s="45"/>
      <c r="M153" s="238"/>
      <c r="N153" s="239"/>
      <c r="O153" s="92"/>
      <c r="P153" s="92"/>
      <c r="Q153" s="92"/>
      <c r="R153" s="92"/>
      <c r="S153" s="92"/>
      <c r="T153" s="93"/>
      <c r="U153" s="39"/>
      <c r="V153" s="39"/>
      <c r="W153" s="39"/>
      <c r="X153" s="39"/>
      <c r="Y153" s="39"/>
      <c r="Z153" s="39"/>
      <c r="AA153" s="39"/>
      <c r="AB153" s="39"/>
      <c r="AC153" s="39"/>
      <c r="AD153" s="39"/>
      <c r="AE153" s="39"/>
      <c r="AT153" s="18" t="s">
        <v>159</v>
      </c>
      <c r="AU153" s="18" t="s">
        <v>83</v>
      </c>
    </row>
    <row r="154" s="14" customFormat="1">
      <c r="A154" s="14"/>
      <c r="B154" s="276"/>
      <c r="C154" s="277"/>
      <c r="D154" s="235" t="s">
        <v>897</v>
      </c>
      <c r="E154" s="278" t="s">
        <v>1</v>
      </c>
      <c r="F154" s="279" t="s">
        <v>905</v>
      </c>
      <c r="G154" s="277"/>
      <c r="H154" s="280">
        <v>35.722999999999999</v>
      </c>
      <c r="I154" s="281"/>
      <c r="J154" s="277"/>
      <c r="K154" s="277"/>
      <c r="L154" s="282"/>
      <c r="M154" s="283"/>
      <c r="N154" s="284"/>
      <c r="O154" s="284"/>
      <c r="P154" s="284"/>
      <c r="Q154" s="284"/>
      <c r="R154" s="284"/>
      <c r="S154" s="284"/>
      <c r="T154" s="285"/>
      <c r="U154" s="14"/>
      <c r="V154" s="14"/>
      <c r="W154" s="14"/>
      <c r="X154" s="14"/>
      <c r="Y154" s="14"/>
      <c r="Z154" s="14"/>
      <c r="AA154" s="14"/>
      <c r="AB154" s="14"/>
      <c r="AC154" s="14"/>
      <c r="AD154" s="14"/>
      <c r="AE154" s="14"/>
      <c r="AT154" s="286" t="s">
        <v>897</v>
      </c>
      <c r="AU154" s="286" t="s">
        <v>83</v>
      </c>
      <c r="AV154" s="14" t="s">
        <v>83</v>
      </c>
      <c r="AW154" s="14" t="s">
        <v>30</v>
      </c>
      <c r="AX154" s="14" t="s">
        <v>73</v>
      </c>
      <c r="AY154" s="286" t="s">
        <v>152</v>
      </c>
    </row>
    <row r="155" s="15" customFormat="1">
      <c r="A155" s="15"/>
      <c r="B155" s="287"/>
      <c r="C155" s="288"/>
      <c r="D155" s="235" t="s">
        <v>897</v>
      </c>
      <c r="E155" s="289" t="s">
        <v>1</v>
      </c>
      <c r="F155" s="290" t="s">
        <v>899</v>
      </c>
      <c r="G155" s="288"/>
      <c r="H155" s="291">
        <v>35.722999999999999</v>
      </c>
      <c r="I155" s="292"/>
      <c r="J155" s="288"/>
      <c r="K155" s="288"/>
      <c r="L155" s="293"/>
      <c r="M155" s="294"/>
      <c r="N155" s="295"/>
      <c r="O155" s="295"/>
      <c r="P155" s="295"/>
      <c r="Q155" s="295"/>
      <c r="R155" s="295"/>
      <c r="S155" s="295"/>
      <c r="T155" s="296"/>
      <c r="U155" s="15"/>
      <c r="V155" s="15"/>
      <c r="W155" s="15"/>
      <c r="X155" s="15"/>
      <c r="Y155" s="15"/>
      <c r="Z155" s="15"/>
      <c r="AA155" s="15"/>
      <c r="AB155" s="15"/>
      <c r="AC155" s="15"/>
      <c r="AD155" s="15"/>
      <c r="AE155" s="15"/>
      <c r="AT155" s="297" t="s">
        <v>897</v>
      </c>
      <c r="AU155" s="297" t="s">
        <v>83</v>
      </c>
      <c r="AV155" s="15" t="s">
        <v>169</v>
      </c>
      <c r="AW155" s="15" t="s">
        <v>30</v>
      </c>
      <c r="AX155" s="15" t="s">
        <v>81</v>
      </c>
      <c r="AY155" s="297" t="s">
        <v>152</v>
      </c>
    </row>
    <row r="156" s="2" customFormat="1" ht="21.75" customHeight="1">
      <c r="A156" s="39"/>
      <c r="B156" s="40"/>
      <c r="C156" s="221" t="s">
        <v>169</v>
      </c>
      <c r="D156" s="221" t="s">
        <v>153</v>
      </c>
      <c r="E156" s="222" t="s">
        <v>910</v>
      </c>
      <c r="F156" s="223" t="s">
        <v>911</v>
      </c>
      <c r="G156" s="224" t="s">
        <v>212</v>
      </c>
      <c r="H156" s="225">
        <v>5</v>
      </c>
      <c r="I156" s="226"/>
      <c r="J156" s="227">
        <f>ROUND(I156*H156,2)</f>
        <v>0</v>
      </c>
      <c r="K156" s="228"/>
      <c r="L156" s="45"/>
      <c r="M156" s="229" t="s">
        <v>1</v>
      </c>
      <c r="N156" s="230" t="s">
        <v>38</v>
      </c>
      <c r="O156" s="92"/>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169</v>
      </c>
      <c r="AT156" s="233" t="s">
        <v>153</v>
      </c>
      <c r="AU156" s="233" t="s">
        <v>83</v>
      </c>
      <c r="AY156" s="18" t="s">
        <v>152</v>
      </c>
      <c r="BE156" s="234">
        <f>IF(N156="základní",J156,0)</f>
        <v>0</v>
      </c>
      <c r="BF156" s="234">
        <f>IF(N156="snížená",J156,0)</f>
        <v>0</v>
      </c>
      <c r="BG156" s="234">
        <f>IF(N156="zákl. přenesená",J156,0)</f>
        <v>0</v>
      </c>
      <c r="BH156" s="234">
        <f>IF(N156="sníž. přenesená",J156,0)</f>
        <v>0</v>
      </c>
      <c r="BI156" s="234">
        <f>IF(N156="nulová",J156,0)</f>
        <v>0</v>
      </c>
      <c r="BJ156" s="18" t="s">
        <v>81</v>
      </c>
      <c r="BK156" s="234">
        <f>ROUND(I156*H156,2)</f>
        <v>0</v>
      </c>
      <c r="BL156" s="18" t="s">
        <v>169</v>
      </c>
      <c r="BM156" s="233" t="s">
        <v>912</v>
      </c>
    </row>
    <row r="157" s="2" customFormat="1">
      <c r="A157" s="39"/>
      <c r="B157" s="40"/>
      <c r="C157" s="41"/>
      <c r="D157" s="235" t="s">
        <v>159</v>
      </c>
      <c r="E157" s="41"/>
      <c r="F157" s="236" t="s">
        <v>913</v>
      </c>
      <c r="G157" s="41"/>
      <c r="H157" s="41"/>
      <c r="I157" s="237"/>
      <c r="J157" s="41"/>
      <c r="K157" s="41"/>
      <c r="L157" s="45"/>
      <c r="M157" s="238"/>
      <c r="N157" s="239"/>
      <c r="O157" s="92"/>
      <c r="P157" s="92"/>
      <c r="Q157" s="92"/>
      <c r="R157" s="92"/>
      <c r="S157" s="92"/>
      <c r="T157" s="93"/>
      <c r="U157" s="39"/>
      <c r="V157" s="39"/>
      <c r="W157" s="39"/>
      <c r="X157" s="39"/>
      <c r="Y157" s="39"/>
      <c r="Z157" s="39"/>
      <c r="AA157" s="39"/>
      <c r="AB157" s="39"/>
      <c r="AC157" s="39"/>
      <c r="AD157" s="39"/>
      <c r="AE157" s="39"/>
      <c r="AT157" s="18" t="s">
        <v>159</v>
      </c>
      <c r="AU157" s="18" t="s">
        <v>83</v>
      </c>
    </row>
    <row r="158" s="14" customFormat="1">
      <c r="A158" s="14"/>
      <c r="B158" s="276"/>
      <c r="C158" s="277"/>
      <c r="D158" s="235" t="s">
        <v>897</v>
      </c>
      <c r="E158" s="278" t="s">
        <v>1</v>
      </c>
      <c r="F158" s="279" t="s">
        <v>914</v>
      </c>
      <c r="G158" s="277"/>
      <c r="H158" s="280">
        <v>5</v>
      </c>
      <c r="I158" s="281"/>
      <c r="J158" s="277"/>
      <c r="K158" s="277"/>
      <c r="L158" s="282"/>
      <c r="M158" s="283"/>
      <c r="N158" s="284"/>
      <c r="O158" s="284"/>
      <c r="P158" s="284"/>
      <c r="Q158" s="284"/>
      <c r="R158" s="284"/>
      <c r="S158" s="284"/>
      <c r="T158" s="285"/>
      <c r="U158" s="14"/>
      <c r="V158" s="14"/>
      <c r="W158" s="14"/>
      <c r="X158" s="14"/>
      <c r="Y158" s="14"/>
      <c r="Z158" s="14"/>
      <c r="AA158" s="14"/>
      <c r="AB158" s="14"/>
      <c r="AC158" s="14"/>
      <c r="AD158" s="14"/>
      <c r="AE158" s="14"/>
      <c r="AT158" s="286" t="s">
        <v>897</v>
      </c>
      <c r="AU158" s="286" t="s">
        <v>83</v>
      </c>
      <c r="AV158" s="14" t="s">
        <v>83</v>
      </c>
      <c r="AW158" s="14" t="s">
        <v>30</v>
      </c>
      <c r="AX158" s="14" t="s">
        <v>73</v>
      </c>
      <c r="AY158" s="286" t="s">
        <v>152</v>
      </c>
    </row>
    <row r="159" s="15" customFormat="1">
      <c r="A159" s="15"/>
      <c r="B159" s="287"/>
      <c r="C159" s="288"/>
      <c r="D159" s="235" t="s">
        <v>897</v>
      </c>
      <c r="E159" s="289" t="s">
        <v>1</v>
      </c>
      <c r="F159" s="290" t="s">
        <v>899</v>
      </c>
      <c r="G159" s="288"/>
      <c r="H159" s="291">
        <v>5</v>
      </c>
      <c r="I159" s="292"/>
      <c r="J159" s="288"/>
      <c r="K159" s="288"/>
      <c r="L159" s="293"/>
      <c r="M159" s="294"/>
      <c r="N159" s="295"/>
      <c r="O159" s="295"/>
      <c r="P159" s="295"/>
      <c r="Q159" s="295"/>
      <c r="R159" s="295"/>
      <c r="S159" s="295"/>
      <c r="T159" s="296"/>
      <c r="U159" s="15"/>
      <c r="V159" s="15"/>
      <c r="W159" s="15"/>
      <c r="X159" s="15"/>
      <c r="Y159" s="15"/>
      <c r="Z159" s="15"/>
      <c r="AA159" s="15"/>
      <c r="AB159" s="15"/>
      <c r="AC159" s="15"/>
      <c r="AD159" s="15"/>
      <c r="AE159" s="15"/>
      <c r="AT159" s="297" t="s">
        <v>897</v>
      </c>
      <c r="AU159" s="297" t="s">
        <v>83</v>
      </c>
      <c r="AV159" s="15" t="s">
        <v>169</v>
      </c>
      <c r="AW159" s="15" t="s">
        <v>30</v>
      </c>
      <c r="AX159" s="15" t="s">
        <v>81</v>
      </c>
      <c r="AY159" s="297" t="s">
        <v>152</v>
      </c>
    </row>
    <row r="160" s="2" customFormat="1" ht="21.75" customHeight="1">
      <c r="A160" s="39"/>
      <c r="B160" s="40"/>
      <c r="C160" s="221" t="s">
        <v>173</v>
      </c>
      <c r="D160" s="221" t="s">
        <v>153</v>
      </c>
      <c r="E160" s="222" t="s">
        <v>915</v>
      </c>
      <c r="F160" s="223" t="s">
        <v>916</v>
      </c>
      <c r="G160" s="224" t="s">
        <v>195</v>
      </c>
      <c r="H160" s="225">
        <v>10.989000000000001</v>
      </c>
      <c r="I160" s="226"/>
      <c r="J160" s="227">
        <f>ROUND(I160*H160,2)</f>
        <v>0</v>
      </c>
      <c r="K160" s="228"/>
      <c r="L160" s="45"/>
      <c r="M160" s="229" t="s">
        <v>1</v>
      </c>
      <c r="N160" s="230" t="s">
        <v>38</v>
      </c>
      <c r="O160" s="92"/>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169</v>
      </c>
      <c r="AT160" s="233" t="s">
        <v>153</v>
      </c>
      <c r="AU160" s="233" t="s">
        <v>83</v>
      </c>
      <c r="AY160" s="18" t="s">
        <v>152</v>
      </c>
      <c r="BE160" s="234">
        <f>IF(N160="základní",J160,0)</f>
        <v>0</v>
      </c>
      <c r="BF160" s="234">
        <f>IF(N160="snížená",J160,0)</f>
        <v>0</v>
      </c>
      <c r="BG160" s="234">
        <f>IF(N160="zákl. přenesená",J160,0)</f>
        <v>0</v>
      </c>
      <c r="BH160" s="234">
        <f>IF(N160="sníž. přenesená",J160,0)</f>
        <v>0</v>
      </c>
      <c r="BI160" s="234">
        <f>IF(N160="nulová",J160,0)</f>
        <v>0</v>
      </c>
      <c r="BJ160" s="18" t="s">
        <v>81</v>
      </c>
      <c r="BK160" s="234">
        <f>ROUND(I160*H160,2)</f>
        <v>0</v>
      </c>
      <c r="BL160" s="18" t="s">
        <v>169</v>
      </c>
      <c r="BM160" s="233" t="s">
        <v>917</v>
      </c>
    </row>
    <row r="161" s="2" customFormat="1">
      <c r="A161" s="39"/>
      <c r="B161" s="40"/>
      <c r="C161" s="41"/>
      <c r="D161" s="235" t="s">
        <v>159</v>
      </c>
      <c r="E161" s="41"/>
      <c r="F161" s="236" t="s">
        <v>918</v>
      </c>
      <c r="G161" s="41"/>
      <c r="H161" s="41"/>
      <c r="I161" s="237"/>
      <c r="J161" s="41"/>
      <c r="K161" s="41"/>
      <c r="L161" s="45"/>
      <c r="M161" s="238"/>
      <c r="N161" s="239"/>
      <c r="O161" s="92"/>
      <c r="P161" s="92"/>
      <c r="Q161" s="92"/>
      <c r="R161" s="92"/>
      <c r="S161" s="92"/>
      <c r="T161" s="93"/>
      <c r="U161" s="39"/>
      <c r="V161" s="39"/>
      <c r="W161" s="39"/>
      <c r="X161" s="39"/>
      <c r="Y161" s="39"/>
      <c r="Z161" s="39"/>
      <c r="AA161" s="39"/>
      <c r="AB161" s="39"/>
      <c r="AC161" s="39"/>
      <c r="AD161" s="39"/>
      <c r="AE161" s="39"/>
      <c r="AT161" s="18" t="s">
        <v>159</v>
      </c>
      <c r="AU161" s="18" t="s">
        <v>83</v>
      </c>
    </row>
    <row r="162" s="14" customFormat="1">
      <c r="A162" s="14"/>
      <c r="B162" s="276"/>
      <c r="C162" s="277"/>
      <c r="D162" s="235" t="s">
        <v>897</v>
      </c>
      <c r="E162" s="278" t="s">
        <v>1</v>
      </c>
      <c r="F162" s="279" t="s">
        <v>919</v>
      </c>
      <c r="G162" s="277"/>
      <c r="H162" s="280">
        <v>10.989000000000001</v>
      </c>
      <c r="I162" s="281"/>
      <c r="J162" s="277"/>
      <c r="K162" s="277"/>
      <c r="L162" s="282"/>
      <c r="M162" s="283"/>
      <c r="N162" s="284"/>
      <c r="O162" s="284"/>
      <c r="P162" s="284"/>
      <c r="Q162" s="284"/>
      <c r="R162" s="284"/>
      <c r="S162" s="284"/>
      <c r="T162" s="285"/>
      <c r="U162" s="14"/>
      <c r="V162" s="14"/>
      <c r="W162" s="14"/>
      <c r="X162" s="14"/>
      <c r="Y162" s="14"/>
      <c r="Z162" s="14"/>
      <c r="AA162" s="14"/>
      <c r="AB162" s="14"/>
      <c r="AC162" s="14"/>
      <c r="AD162" s="14"/>
      <c r="AE162" s="14"/>
      <c r="AT162" s="286" t="s">
        <v>897</v>
      </c>
      <c r="AU162" s="286" t="s">
        <v>83</v>
      </c>
      <c r="AV162" s="14" t="s">
        <v>83</v>
      </c>
      <c r="AW162" s="14" t="s">
        <v>30</v>
      </c>
      <c r="AX162" s="14" t="s">
        <v>73</v>
      </c>
      <c r="AY162" s="286" t="s">
        <v>152</v>
      </c>
    </row>
    <row r="163" s="15" customFormat="1">
      <c r="A163" s="15"/>
      <c r="B163" s="287"/>
      <c r="C163" s="288"/>
      <c r="D163" s="235" t="s">
        <v>897</v>
      </c>
      <c r="E163" s="289" t="s">
        <v>1</v>
      </c>
      <c r="F163" s="290" t="s">
        <v>899</v>
      </c>
      <c r="G163" s="288"/>
      <c r="H163" s="291">
        <v>10.989000000000001</v>
      </c>
      <c r="I163" s="292"/>
      <c r="J163" s="288"/>
      <c r="K163" s="288"/>
      <c r="L163" s="293"/>
      <c r="M163" s="294"/>
      <c r="N163" s="295"/>
      <c r="O163" s="295"/>
      <c r="P163" s="295"/>
      <c r="Q163" s="295"/>
      <c r="R163" s="295"/>
      <c r="S163" s="295"/>
      <c r="T163" s="296"/>
      <c r="U163" s="15"/>
      <c r="V163" s="15"/>
      <c r="W163" s="15"/>
      <c r="X163" s="15"/>
      <c r="Y163" s="15"/>
      <c r="Z163" s="15"/>
      <c r="AA163" s="15"/>
      <c r="AB163" s="15"/>
      <c r="AC163" s="15"/>
      <c r="AD163" s="15"/>
      <c r="AE163" s="15"/>
      <c r="AT163" s="297" t="s">
        <v>897</v>
      </c>
      <c r="AU163" s="297" t="s">
        <v>83</v>
      </c>
      <c r="AV163" s="15" t="s">
        <v>169</v>
      </c>
      <c r="AW163" s="15" t="s">
        <v>30</v>
      </c>
      <c r="AX163" s="15" t="s">
        <v>81</v>
      </c>
      <c r="AY163" s="297" t="s">
        <v>152</v>
      </c>
    </row>
    <row r="164" s="11" customFormat="1" ht="22.8" customHeight="1">
      <c r="A164" s="11"/>
      <c r="B164" s="207"/>
      <c r="C164" s="208"/>
      <c r="D164" s="209" t="s">
        <v>72</v>
      </c>
      <c r="E164" s="260" t="s">
        <v>192</v>
      </c>
      <c r="F164" s="260" t="s">
        <v>920</v>
      </c>
      <c r="G164" s="208"/>
      <c r="H164" s="208"/>
      <c r="I164" s="211"/>
      <c r="J164" s="261">
        <f>BK164</f>
        <v>0</v>
      </c>
      <c r="K164" s="208"/>
      <c r="L164" s="213"/>
      <c r="M164" s="214"/>
      <c r="N164" s="215"/>
      <c r="O164" s="215"/>
      <c r="P164" s="216">
        <f>SUM(P165:P168)</f>
        <v>0</v>
      </c>
      <c r="Q164" s="215"/>
      <c r="R164" s="216">
        <f>SUM(R165:R168)</f>
        <v>0</v>
      </c>
      <c r="S164" s="215"/>
      <c r="T164" s="217">
        <f>SUM(T165:T168)</f>
        <v>0</v>
      </c>
      <c r="U164" s="11"/>
      <c r="V164" s="11"/>
      <c r="W164" s="11"/>
      <c r="X164" s="11"/>
      <c r="Y164" s="11"/>
      <c r="Z164" s="11"/>
      <c r="AA164" s="11"/>
      <c r="AB164" s="11"/>
      <c r="AC164" s="11"/>
      <c r="AD164" s="11"/>
      <c r="AE164" s="11"/>
      <c r="AR164" s="218" t="s">
        <v>81</v>
      </c>
      <c r="AT164" s="219" t="s">
        <v>72</v>
      </c>
      <c r="AU164" s="219" t="s">
        <v>81</v>
      </c>
      <c r="AY164" s="218" t="s">
        <v>152</v>
      </c>
      <c r="BK164" s="220">
        <f>SUM(BK165:BK168)</f>
        <v>0</v>
      </c>
    </row>
    <row r="165" s="2" customFormat="1" ht="33" customHeight="1">
      <c r="A165" s="39"/>
      <c r="B165" s="40"/>
      <c r="C165" s="221" t="s">
        <v>177</v>
      </c>
      <c r="D165" s="221" t="s">
        <v>153</v>
      </c>
      <c r="E165" s="222" t="s">
        <v>921</v>
      </c>
      <c r="F165" s="223" t="s">
        <v>922</v>
      </c>
      <c r="G165" s="224" t="s">
        <v>195</v>
      </c>
      <c r="H165" s="225">
        <v>10.989000000000001</v>
      </c>
      <c r="I165" s="226"/>
      <c r="J165" s="227">
        <f>ROUND(I165*H165,2)</f>
        <v>0</v>
      </c>
      <c r="K165" s="228"/>
      <c r="L165" s="45"/>
      <c r="M165" s="229" t="s">
        <v>1</v>
      </c>
      <c r="N165" s="230" t="s">
        <v>38</v>
      </c>
      <c r="O165" s="92"/>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169</v>
      </c>
      <c r="AT165" s="233" t="s">
        <v>153</v>
      </c>
      <c r="AU165" s="233" t="s">
        <v>83</v>
      </c>
      <c r="AY165" s="18" t="s">
        <v>152</v>
      </c>
      <c r="BE165" s="234">
        <f>IF(N165="základní",J165,0)</f>
        <v>0</v>
      </c>
      <c r="BF165" s="234">
        <f>IF(N165="snížená",J165,0)</f>
        <v>0</v>
      </c>
      <c r="BG165" s="234">
        <f>IF(N165="zákl. přenesená",J165,0)</f>
        <v>0</v>
      </c>
      <c r="BH165" s="234">
        <f>IF(N165="sníž. přenesená",J165,0)</f>
        <v>0</v>
      </c>
      <c r="BI165" s="234">
        <f>IF(N165="nulová",J165,0)</f>
        <v>0</v>
      </c>
      <c r="BJ165" s="18" t="s">
        <v>81</v>
      </c>
      <c r="BK165" s="234">
        <f>ROUND(I165*H165,2)</f>
        <v>0</v>
      </c>
      <c r="BL165" s="18" t="s">
        <v>169</v>
      </c>
      <c r="BM165" s="233" t="s">
        <v>923</v>
      </c>
    </row>
    <row r="166" s="2" customFormat="1">
      <c r="A166" s="39"/>
      <c r="B166" s="40"/>
      <c r="C166" s="41"/>
      <c r="D166" s="235" t="s">
        <v>159</v>
      </c>
      <c r="E166" s="41"/>
      <c r="F166" s="236" t="s">
        <v>924</v>
      </c>
      <c r="G166" s="41"/>
      <c r="H166" s="41"/>
      <c r="I166" s="237"/>
      <c r="J166" s="41"/>
      <c r="K166" s="41"/>
      <c r="L166" s="45"/>
      <c r="M166" s="238"/>
      <c r="N166" s="239"/>
      <c r="O166" s="92"/>
      <c r="P166" s="92"/>
      <c r="Q166" s="92"/>
      <c r="R166" s="92"/>
      <c r="S166" s="92"/>
      <c r="T166" s="93"/>
      <c r="U166" s="39"/>
      <c r="V166" s="39"/>
      <c r="W166" s="39"/>
      <c r="X166" s="39"/>
      <c r="Y166" s="39"/>
      <c r="Z166" s="39"/>
      <c r="AA166" s="39"/>
      <c r="AB166" s="39"/>
      <c r="AC166" s="39"/>
      <c r="AD166" s="39"/>
      <c r="AE166" s="39"/>
      <c r="AT166" s="18" t="s">
        <v>159</v>
      </c>
      <c r="AU166" s="18" t="s">
        <v>83</v>
      </c>
    </row>
    <row r="167" s="14" customFormat="1">
      <c r="A167" s="14"/>
      <c r="B167" s="276"/>
      <c r="C167" s="277"/>
      <c r="D167" s="235" t="s">
        <v>897</v>
      </c>
      <c r="E167" s="278" t="s">
        <v>1</v>
      </c>
      <c r="F167" s="279" t="s">
        <v>925</v>
      </c>
      <c r="G167" s="277"/>
      <c r="H167" s="280">
        <v>10.989000000000001</v>
      </c>
      <c r="I167" s="281"/>
      <c r="J167" s="277"/>
      <c r="K167" s="277"/>
      <c r="L167" s="282"/>
      <c r="M167" s="283"/>
      <c r="N167" s="284"/>
      <c r="O167" s="284"/>
      <c r="P167" s="284"/>
      <c r="Q167" s="284"/>
      <c r="R167" s="284"/>
      <c r="S167" s="284"/>
      <c r="T167" s="285"/>
      <c r="U167" s="14"/>
      <c r="V167" s="14"/>
      <c r="W167" s="14"/>
      <c r="X167" s="14"/>
      <c r="Y167" s="14"/>
      <c r="Z167" s="14"/>
      <c r="AA167" s="14"/>
      <c r="AB167" s="14"/>
      <c r="AC167" s="14"/>
      <c r="AD167" s="14"/>
      <c r="AE167" s="14"/>
      <c r="AT167" s="286" t="s">
        <v>897</v>
      </c>
      <c r="AU167" s="286" t="s">
        <v>83</v>
      </c>
      <c r="AV167" s="14" t="s">
        <v>83</v>
      </c>
      <c r="AW167" s="14" t="s">
        <v>30</v>
      </c>
      <c r="AX167" s="14" t="s">
        <v>73</v>
      </c>
      <c r="AY167" s="286" t="s">
        <v>152</v>
      </c>
    </row>
    <row r="168" s="15" customFormat="1">
      <c r="A168" s="15"/>
      <c r="B168" s="287"/>
      <c r="C168" s="288"/>
      <c r="D168" s="235" t="s">
        <v>897</v>
      </c>
      <c r="E168" s="289" t="s">
        <v>1</v>
      </c>
      <c r="F168" s="290" t="s">
        <v>899</v>
      </c>
      <c r="G168" s="288"/>
      <c r="H168" s="291">
        <v>10.989000000000001</v>
      </c>
      <c r="I168" s="292"/>
      <c r="J168" s="288"/>
      <c r="K168" s="288"/>
      <c r="L168" s="293"/>
      <c r="M168" s="294"/>
      <c r="N168" s="295"/>
      <c r="O168" s="295"/>
      <c r="P168" s="295"/>
      <c r="Q168" s="295"/>
      <c r="R168" s="295"/>
      <c r="S168" s="295"/>
      <c r="T168" s="296"/>
      <c r="U168" s="15"/>
      <c r="V168" s="15"/>
      <c r="W168" s="15"/>
      <c r="X168" s="15"/>
      <c r="Y168" s="15"/>
      <c r="Z168" s="15"/>
      <c r="AA168" s="15"/>
      <c r="AB168" s="15"/>
      <c r="AC168" s="15"/>
      <c r="AD168" s="15"/>
      <c r="AE168" s="15"/>
      <c r="AT168" s="297" t="s">
        <v>897</v>
      </c>
      <c r="AU168" s="297" t="s">
        <v>83</v>
      </c>
      <c r="AV168" s="15" t="s">
        <v>169</v>
      </c>
      <c r="AW168" s="15" t="s">
        <v>30</v>
      </c>
      <c r="AX168" s="15" t="s">
        <v>81</v>
      </c>
      <c r="AY168" s="297" t="s">
        <v>152</v>
      </c>
    </row>
    <row r="169" s="11" customFormat="1" ht="22.8" customHeight="1">
      <c r="A169" s="11"/>
      <c r="B169" s="207"/>
      <c r="C169" s="208"/>
      <c r="D169" s="209" t="s">
        <v>72</v>
      </c>
      <c r="E169" s="260" t="s">
        <v>648</v>
      </c>
      <c r="F169" s="260" t="s">
        <v>926</v>
      </c>
      <c r="G169" s="208"/>
      <c r="H169" s="208"/>
      <c r="I169" s="211"/>
      <c r="J169" s="261">
        <f>BK169</f>
        <v>0</v>
      </c>
      <c r="K169" s="208"/>
      <c r="L169" s="213"/>
      <c r="M169" s="214"/>
      <c r="N169" s="215"/>
      <c r="O169" s="215"/>
      <c r="P169" s="216">
        <f>SUM(P170:P185)</f>
        <v>0</v>
      </c>
      <c r="Q169" s="215"/>
      <c r="R169" s="216">
        <f>SUM(R170:R185)</f>
        <v>0</v>
      </c>
      <c r="S169" s="215"/>
      <c r="T169" s="217">
        <f>SUM(T170:T185)</f>
        <v>0</v>
      </c>
      <c r="U169" s="11"/>
      <c r="V169" s="11"/>
      <c r="W169" s="11"/>
      <c r="X169" s="11"/>
      <c r="Y169" s="11"/>
      <c r="Z169" s="11"/>
      <c r="AA169" s="11"/>
      <c r="AB169" s="11"/>
      <c r="AC169" s="11"/>
      <c r="AD169" s="11"/>
      <c r="AE169" s="11"/>
      <c r="AR169" s="218" t="s">
        <v>81</v>
      </c>
      <c r="AT169" s="219" t="s">
        <v>72</v>
      </c>
      <c r="AU169" s="219" t="s">
        <v>81</v>
      </c>
      <c r="AY169" s="218" t="s">
        <v>152</v>
      </c>
      <c r="BK169" s="220">
        <f>SUM(BK170:BK185)</f>
        <v>0</v>
      </c>
    </row>
    <row r="170" s="2" customFormat="1" ht="21.75" customHeight="1">
      <c r="A170" s="39"/>
      <c r="B170" s="40"/>
      <c r="C170" s="221" t="s">
        <v>182</v>
      </c>
      <c r="D170" s="221" t="s">
        <v>153</v>
      </c>
      <c r="E170" s="222" t="s">
        <v>927</v>
      </c>
      <c r="F170" s="223" t="s">
        <v>928</v>
      </c>
      <c r="G170" s="224" t="s">
        <v>195</v>
      </c>
      <c r="H170" s="225">
        <v>10.989000000000001</v>
      </c>
      <c r="I170" s="226"/>
      <c r="J170" s="227">
        <f>ROUND(I170*H170,2)</f>
        <v>0</v>
      </c>
      <c r="K170" s="228"/>
      <c r="L170" s="45"/>
      <c r="M170" s="229" t="s">
        <v>1</v>
      </c>
      <c r="N170" s="230" t="s">
        <v>38</v>
      </c>
      <c r="O170" s="92"/>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169</v>
      </c>
      <c r="AT170" s="233" t="s">
        <v>153</v>
      </c>
      <c r="AU170" s="233" t="s">
        <v>83</v>
      </c>
      <c r="AY170" s="18" t="s">
        <v>152</v>
      </c>
      <c r="BE170" s="234">
        <f>IF(N170="základní",J170,0)</f>
        <v>0</v>
      </c>
      <c r="BF170" s="234">
        <f>IF(N170="snížená",J170,0)</f>
        <v>0</v>
      </c>
      <c r="BG170" s="234">
        <f>IF(N170="zákl. přenesená",J170,0)</f>
        <v>0</v>
      </c>
      <c r="BH170" s="234">
        <f>IF(N170="sníž. přenesená",J170,0)</f>
        <v>0</v>
      </c>
      <c r="BI170" s="234">
        <f>IF(N170="nulová",J170,0)</f>
        <v>0</v>
      </c>
      <c r="BJ170" s="18" t="s">
        <v>81</v>
      </c>
      <c r="BK170" s="234">
        <f>ROUND(I170*H170,2)</f>
        <v>0</v>
      </c>
      <c r="BL170" s="18" t="s">
        <v>169</v>
      </c>
      <c r="BM170" s="233" t="s">
        <v>929</v>
      </c>
    </row>
    <row r="171" s="2" customFormat="1">
      <c r="A171" s="39"/>
      <c r="B171" s="40"/>
      <c r="C171" s="41"/>
      <c r="D171" s="235" t="s">
        <v>159</v>
      </c>
      <c r="E171" s="41"/>
      <c r="F171" s="236" t="s">
        <v>930</v>
      </c>
      <c r="G171" s="41"/>
      <c r="H171" s="41"/>
      <c r="I171" s="237"/>
      <c r="J171" s="41"/>
      <c r="K171" s="41"/>
      <c r="L171" s="45"/>
      <c r="M171" s="238"/>
      <c r="N171" s="239"/>
      <c r="O171" s="92"/>
      <c r="P171" s="92"/>
      <c r="Q171" s="92"/>
      <c r="R171" s="92"/>
      <c r="S171" s="92"/>
      <c r="T171" s="93"/>
      <c r="U171" s="39"/>
      <c r="V171" s="39"/>
      <c r="W171" s="39"/>
      <c r="X171" s="39"/>
      <c r="Y171" s="39"/>
      <c r="Z171" s="39"/>
      <c r="AA171" s="39"/>
      <c r="AB171" s="39"/>
      <c r="AC171" s="39"/>
      <c r="AD171" s="39"/>
      <c r="AE171" s="39"/>
      <c r="AT171" s="18" t="s">
        <v>159</v>
      </c>
      <c r="AU171" s="18" t="s">
        <v>83</v>
      </c>
    </row>
    <row r="172" s="14" customFormat="1">
      <c r="A172" s="14"/>
      <c r="B172" s="276"/>
      <c r="C172" s="277"/>
      <c r="D172" s="235" t="s">
        <v>897</v>
      </c>
      <c r="E172" s="278" t="s">
        <v>1</v>
      </c>
      <c r="F172" s="279" t="s">
        <v>931</v>
      </c>
      <c r="G172" s="277"/>
      <c r="H172" s="280">
        <v>10.989000000000001</v>
      </c>
      <c r="I172" s="281"/>
      <c r="J172" s="277"/>
      <c r="K172" s="277"/>
      <c r="L172" s="282"/>
      <c r="M172" s="283"/>
      <c r="N172" s="284"/>
      <c r="O172" s="284"/>
      <c r="P172" s="284"/>
      <c r="Q172" s="284"/>
      <c r="R172" s="284"/>
      <c r="S172" s="284"/>
      <c r="T172" s="285"/>
      <c r="U172" s="14"/>
      <c r="V172" s="14"/>
      <c r="W172" s="14"/>
      <c r="X172" s="14"/>
      <c r="Y172" s="14"/>
      <c r="Z172" s="14"/>
      <c r="AA172" s="14"/>
      <c r="AB172" s="14"/>
      <c r="AC172" s="14"/>
      <c r="AD172" s="14"/>
      <c r="AE172" s="14"/>
      <c r="AT172" s="286" t="s">
        <v>897</v>
      </c>
      <c r="AU172" s="286" t="s">
        <v>83</v>
      </c>
      <c r="AV172" s="14" t="s">
        <v>83</v>
      </c>
      <c r="AW172" s="14" t="s">
        <v>30</v>
      </c>
      <c r="AX172" s="14" t="s">
        <v>73</v>
      </c>
      <c r="AY172" s="286" t="s">
        <v>152</v>
      </c>
    </row>
    <row r="173" s="15" customFormat="1">
      <c r="A173" s="15"/>
      <c r="B173" s="287"/>
      <c r="C173" s="288"/>
      <c r="D173" s="235" t="s">
        <v>897</v>
      </c>
      <c r="E173" s="289" t="s">
        <v>1</v>
      </c>
      <c r="F173" s="290" t="s">
        <v>899</v>
      </c>
      <c r="G173" s="288"/>
      <c r="H173" s="291">
        <v>10.989000000000001</v>
      </c>
      <c r="I173" s="292"/>
      <c r="J173" s="288"/>
      <c r="K173" s="288"/>
      <c r="L173" s="293"/>
      <c r="M173" s="294"/>
      <c r="N173" s="295"/>
      <c r="O173" s="295"/>
      <c r="P173" s="295"/>
      <c r="Q173" s="295"/>
      <c r="R173" s="295"/>
      <c r="S173" s="295"/>
      <c r="T173" s="296"/>
      <c r="U173" s="15"/>
      <c r="V173" s="15"/>
      <c r="W173" s="15"/>
      <c r="X173" s="15"/>
      <c r="Y173" s="15"/>
      <c r="Z173" s="15"/>
      <c r="AA173" s="15"/>
      <c r="AB173" s="15"/>
      <c r="AC173" s="15"/>
      <c r="AD173" s="15"/>
      <c r="AE173" s="15"/>
      <c r="AT173" s="297" t="s">
        <v>897</v>
      </c>
      <c r="AU173" s="297" t="s">
        <v>83</v>
      </c>
      <c r="AV173" s="15" t="s">
        <v>169</v>
      </c>
      <c r="AW173" s="15" t="s">
        <v>30</v>
      </c>
      <c r="AX173" s="15" t="s">
        <v>81</v>
      </c>
      <c r="AY173" s="297" t="s">
        <v>152</v>
      </c>
    </row>
    <row r="174" s="2" customFormat="1" ht="21.75" customHeight="1">
      <c r="A174" s="39"/>
      <c r="B174" s="40"/>
      <c r="C174" s="221" t="s">
        <v>188</v>
      </c>
      <c r="D174" s="221" t="s">
        <v>153</v>
      </c>
      <c r="E174" s="222" t="s">
        <v>932</v>
      </c>
      <c r="F174" s="223" t="s">
        <v>933</v>
      </c>
      <c r="G174" s="224" t="s">
        <v>195</v>
      </c>
      <c r="H174" s="225">
        <v>1.5760000000000001</v>
      </c>
      <c r="I174" s="226"/>
      <c r="J174" s="227">
        <f>ROUND(I174*H174,2)</f>
        <v>0</v>
      </c>
      <c r="K174" s="228"/>
      <c r="L174" s="45"/>
      <c r="M174" s="229" t="s">
        <v>1</v>
      </c>
      <c r="N174" s="230" t="s">
        <v>38</v>
      </c>
      <c r="O174" s="92"/>
      <c r="P174" s="231">
        <f>O174*H174</f>
        <v>0</v>
      </c>
      <c r="Q174" s="231">
        <v>0</v>
      </c>
      <c r="R174" s="231">
        <f>Q174*H174</f>
        <v>0</v>
      </c>
      <c r="S174" s="231">
        <v>0</v>
      </c>
      <c r="T174" s="232">
        <f>S174*H174</f>
        <v>0</v>
      </c>
      <c r="U174" s="39"/>
      <c r="V174" s="39"/>
      <c r="W174" s="39"/>
      <c r="X174" s="39"/>
      <c r="Y174" s="39"/>
      <c r="Z174" s="39"/>
      <c r="AA174" s="39"/>
      <c r="AB174" s="39"/>
      <c r="AC174" s="39"/>
      <c r="AD174" s="39"/>
      <c r="AE174" s="39"/>
      <c r="AR174" s="233" t="s">
        <v>169</v>
      </c>
      <c r="AT174" s="233" t="s">
        <v>153</v>
      </c>
      <c r="AU174" s="233" t="s">
        <v>83</v>
      </c>
      <c r="AY174" s="18" t="s">
        <v>152</v>
      </c>
      <c r="BE174" s="234">
        <f>IF(N174="základní",J174,0)</f>
        <v>0</v>
      </c>
      <c r="BF174" s="234">
        <f>IF(N174="snížená",J174,0)</f>
        <v>0</v>
      </c>
      <c r="BG174" s="234">
        <f>IF(N174="zákl. přenesená",J174,0)</f>
        <v>0</v>
      </c>
      <c r="BH174" s="234">
        <f>IF(N174="sníž. přenesená",J174,0)</f>
        <v>0</v>
      </c>
      <c r="BI174" s="234">
        <f>IF(N174="nulová",J174,0)</f>
        <v>0</v>
      </c>
      <c r="BJ174" s="18" t="s">
        <v>81</v>
      </c>
      <c r="BK174" s="234">
        <f>ROUND(I174*H174,2)</f>
        <v>0</v>
      </c>
      <c r="BL174" s="18" t="s">
        <v>169</v>
      </c>
      <c r="BM174" s="233" t="s">
        <v>934</v>
      </c>
    </row>
    <row r="175" s="2" customFormat="1">
      <c r="A175" s="39"/>
      <c r="B175" s="40"/>
      <c r="C175" s="41"/>
      <c r="D175" s="235" t="s">
        <v>159</v>
      </c>
      <c r="E175" s="41"/>
      <c r="F175" s="236" t="s">
        <v>935</v>
      </c>
      <c r="G175" s="41"/>
      <c r="H175" s="41"/>
      <c r="I175" s="237"/>
      <c r="J175" s="41"/>
      <c r="K175" s="41"/>
      <c r="L175" s="45"/>
      <c r="M175" s="238"/>
      <c r="N175" s="239"/>
      <c r="O175" s="92"/>
      <c r="P175" s="92"/>
      <c r="Q175" s="92"/>
      <c r="R175" s="92"/>
      <c r="S175" s="92"/>
      <c r="T175" s="93"/>
      <c r="U175" s="39"/>
      <c r="V175" s="39"/>
      <c r="W175" s="39"/>
      <c r="X175" s="39"/>
      <c r="Y175" s="39"/>
      <c r="Z175" s="39"/>
      <c r="AA175" s="39"/>
      <c r="AB175" s="39"/>
      <c r="AC175" s="39"/>
      <c r="AD175" s="39"/>
      <c r="AE175" s="39"/>
      <c r="AT175" s="18" t="s">
        <v>159</v>
      </c>
      <c r="AU175" s="18" t="s">
        <v>83</v>
      </c>
    </row>
    <row r="176" s="14" customFormat="1">
      <c r="A176" s="14"/>
      <c r="B176" s="276"/>
      <c r="C176" s="277"/>
      <c r="D176" s="235" t="s">
        <v>897</v>
      </c>
      <c r="E176" s="278" t="s">
        <v>1</v>
      </c>
      <c r="F176" s="279" t="s">
        <v>936</v>
      </c>
      <c r="G176" s="277"/>
      <c r="H176" s="280">
        <v>1.5760000000000001</v>
      </c>
      <c r="I176" s="281"/>
      <c r="J176" s="277"/>
      <c r="K176" s="277"/>
      <c r="L176" s="282"/>
      <c r="M176" s="283"/>
      <c r="N176" s="284"/>
      <c r="O176" s="284"/>
      <c r="P176" s="284"/>
      <c r="Q176" s="284"/>
      <c r="R176" s="284"/>
      <c r="S176" s="284"/>
      <c r="T176" s="285"/>
      <c r="U176" s="14"/>
      <c r="V176" s="14"/>
      <c r="W176" s="14"/>
      <c r="X176" s="14"/>
      <c r="Y176" s="14"/>
      <c r="Z176" s="14"/>
      <c r="AA176" s="14"/>
      <c r="AB176" s="14"/>
      <c r="AC176" s="14"/>
      <c r="AD176" s="14"/>
      <c r="AE176" s="14"/>
      <c r="AT176" s="286" t="s">
        <v>897</v>
      </c>
      <c r="AU176" s="286" t="s">
        <v>83</v>
      </c>
      <c r="AV176" s="14" t="s">
        <v>83</v>
      </c>
      <c r="AW176" s="14" t="s">
        <v>30</v>
      </c>
      <c r="AX176" s="14" t="s">
        <v>73</v>
      </c>
      <c r="AY176" s="286" t="s">
        <v>152</v>
      </c>
    </row>
    <row r="177" s="15" customFormat="1">
      <c r="A177" s="15"/>
      <c r="B177" s="287"/>
      <c r="C177" s="288"/>
      <c r="D177" s="235" t="s">
        <v>897</v>
      </c>
      <c r="E177" s="289" t="s">
        <v>1</v>
      </c>
      <c r="F177" s="290" t="s">
        <v>899</v>
      </c>
      <c r="G177" s="288"/>
      <c r="H177" s="291">
        <v>1.5760000000000001</v>
      </c>
      <c r="I177" s="292"/>
      <c r="J177" s="288"/>
      <c r="K177" s="288"/>
      <c r="L177" s="293"/>
      <c r="M177" s="294"/>
      <c r="N177" s="295"/>
      <c r="O177" s="295"/>
      <c r="P177" s="295"/>
      <c r="Q177" s="295"/>
      <c r="R177" s="295"/>
      <c r="S177" s="295"/>
      <c r="T177" s="296"/>
      <c r="U177" s="15"/>
      <c r="V177" s="15"/>
      <c r="W177" s="15"/>
      <c r="X177" s="15"/>
      <c r="Y177" s="15"/>
      <c r="Z177" s="15"/>
      <c r="AA177" s="15"/>
      <c r="AB177" s="15"/>
      <c r="AC177" s="15"/>
      <c r="AD177" s="15"/>
      <c r="AE177" s="15"/>
      <c r="AT177" s="297" t="s">
        <v>897</v>
      </c>
      <c r="AU177" s="297" t="s">
        <v>83</v>
      </c>
      <c r="AV177" s="15" t="s">
        <v>169</v>
      </c>
      <c r="AW177" s="15" t="s">
        <v>30</v>
      </c>
      <c r="AX177" s="15" t="s">
        <v>81</v>
      </c>
      <c r="AY177" s="297" t="s">
        <v>152</v>
      </c>
    </row>
    <row r="178" s="2" customFormat="1" ht="21.75" customHeight="1">
      <c r="A178" s="39"/>
      <c r="B178" s="40"/>
      <c r="C178" s="221" t="s">
        <v>192</v>
      </c>
      <c r="D178" s="221" t="s">
        <v>153</v>
      </c>
      <c r="E178" s="222" t="s">
        <v>937</v>
      </c>
      <c r="F178" s="223" t="s">
        <v>938</v>
      </c>
      <c r="G178" s="224" t="s">
        <v>195</v>
      </c>
      <c r="H178" s="225">
        <v>25.98</v>
      </c>
      <c r="I178" s="226"/>
      <c r="J178" s="227">
        <f>ROUND(I178*H178,2)</f>
        <v>0</v>
      </c>
      <c r="K178" s="228"/>
      <c r="L178" s="45"/>
      <c r="M178" s="229" t="s">
        <v>1</v>
      </c>
      <c r="N178" s="230" t="s">
        <v>38</v>
      </c>
      <c r="O178" s="92"/>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169</v>
      </c>
      <c r="AT178" s="233" t="s">
        <v>153</v>
      </c>
      <c r="AU178" s="233" t="s">
        <v>83</v>
      </c>
      <c r="AY178" s="18" t="s">
        <v>152</v>
      </c>
      <c r="BE178" s="234">
        <f>IF(N178="základní",J178,0)</f>
        <v>0</v>
      </c>
      <c r="BF178" s="234">
        <f>IF(N178="snížená",J178,0)</f>
        <v>0</v>
      </c>
      <c r="BG178" s="234">
        <f>IF(N178="zákl. přenesená",J178,0)</f>
        <v>0</v>
      </c>
      <c r="BH178" s="234">
        <f>IF(N178="sníž. přenesená",J178,0)</f>
        <v>0</v>
      </c>
      <c r="BI178" s="234">
        <f>IF(N178="nulová",J178,0)</f>
        <v>0</v>
      </c>
      <c r="BJ178" s="18" t="s">
        <v>81</v>
      </c>
      <c r="BK178" s="234">
        <f>ROUND(I178*H178,2)</f>
        <v>0</v>
      </c>
      <c r="BL178" s="18" t="s">
        <v>169</v>
      </c>
      <c r="BM178" s="233" t="s">
        <v>939</v>
      </c>
    </row>
    <row r="179" s="2" customFormat="1">
      <c r="A179" s="39"/>
      <c r="B179" s="40"/>
      <c r="C179" s="41"/>
      <c r="D179" s="235" t="s">
        <v>159</v>
      </c>
      <c r="E179" s="41"/>
      <c r="F179" s="236" t="s">
        <v>940</v>
      </c>
      <c r="G179" s="41"/>
      <c r="H179" s="41"/>
      <c r="I179" s="237"/>
      <c r="J179" s="41"/>
      <c r="K179" s="41"/>
      <c r="L179" s="45"/>
      <c r="M179" s="238"/>
      <c r="N179" s="239"/>
      <c r="O179" s="92"/>
      <c r="P179" s="92"/>
      <c r="Q179" s="92"/>
      <c r="R179" s="92"/>
      <c r="S179" s="92"/>
      <c r="T179" s="93"/>
      <c r="U179" s="39"/>
      <c r="V179" s="39"/>
      <c r="W179" s="39"/>
      <c r="X179" s="39"/>
      <c r="Y179" s="39"/>
      <c r="Z179" s="39"/>
      <c r="AA179" s="39"/>
      <c r="AB179" s="39"/>
      <c r="AC179" s="39"/>
      <c r="AD179" s="39"/>
      <c r="AE179" s="39"/>
      <c r="AT179" s="18" t="s">
        <v>159</v>
      </c>
      <c r="AU179" s="18" t="s">
        <v>83</v>
      </c>
    </row>
    <row r="180" s="14" customFormat="1">
      <c r="A180" s="14"/>
      <c r="B180" s="276"/>
      <c r="C180" s="277"/>
      <c r="D180" s="235" t="s">
        <v>897</v>
      </c>
      <c r="E180" s="278" t="s">
        <v>1</v>
      </c>
      <c r="F180" s="279" t="s">
        <v>941</v>
      </c>
      <c r="G180" s="277"/>
      <c r="H180" s="280">
        <v>25.98</v>
      </c>
      <c r="I180" s="281"/>
      <c r="J180" s="277"/>
      <c r="K180" s="277"/>
      <c r="L180" s="282"/>
      <c r="M180" s="283"/>
      <c r="N180" s="284"/>
      <c r="O180" s="284"/>
      <c r="P180" s="284"/>
      <c r="Q180" s="284"/>
      <c r="R180" s="284"/>
      <c r="S180" s="284"/>
      <c r="T180" s="285"/>
      <c r="U180" s="14"/>
      <c r="V180" s="14"/>
      <c r="W180" s="14"/>
      <c r="X180" s="14"/>
      <c r="Y180" s="14"/>
      <c r="Z180" s="14"/>
      <c r="AA180" s="14"/>
      <c r="AB180" s="14"/>
      <c r="AC180" s="14"/>
      <c r="AD180" s="14"/>
      <c r="AE180" s="14"/>
      <c r="AT180" s="286" t="s">
        <v>897</v>
      </c>
      <c r="AU180" s="286" t="s">
        <v>83</v>
      </c>
      <c r="AV180" s="14" t="s">
        <v>83</v>
      </c>
      <c r="AW180" s="14" t="s">
        <v>30</v>
      </c>
      <c r="AX180" s="14" t="s">
        <v>73</v>
      </c>
      <c r="AY180" s="286" t="s">
        <v>152</v>
      </c>
    </row>
    <row r="181" s="15" customFormat="1">
      <c r="A181" s="15"/>
      <c r="B181" s="287"/>
      <c r="C181" s="288"/>
      <c r="D181" s="235" t="s">
        <v>897</v>
      </c>
      <c r="E181" s="289" t="s">
        <v>1</v>
      </c>
      <c r="F181" s="290" t="s">
        <v>899</v>
      </c>
      <c r="G181" s="288"/>
      <c r="H181" s="291">
        <v>25.98</v>
      </c>
      <c r="I181" s="292"/>
      <c r="J181" s="288"/>
      <c r="K181" s="288"/>
      <c r="L181" s="293"/>
      <c r="M181" s="294"/>
      <c r="N181" s="295"/>
      <c r="O181" s="295"/>
      <c r="P181" s="295"/>
      <c r="Q181" s="295"/>
      <c r="R181" s="295"/>
      <c r="S181" s="295"/>
      <c r="T181" s="296"/>
      <c r="U181" s="15"/>
      <c r="V181" s="15"/>
      <c r="W181" s="15"/>
      <c r="X181" s="15"/>
      <c r="Y181" s="15"/>
      <c r="Z181" s="15"/>
      <c r="AA181" s="15"/>
      <c r="AB181" s="15"/>
      <c r="AC181" s="15"/>
      <c r="AD181" s="15"/>
      <c r="AE181" s="15"/>
      <c r="AT181" s="297" t="s">
        <v>897</v>
      </c>
      <c r="AU181" s="297" t="s">
        <v>83</v>
      </c>
      <c r="AV181" s="15" t="s">
        <v>169</v>
      </c>
      <c r="AW181" s="15" t="s">
        <v>30</v>
      </c>
      <c r="AX181" s="15" t="s">
        <v>81</v>
      </c>
      <c r="AY181" s="297" t="s">
        <v>152</v>
      </c>
    </row>
    <row r="182" s="2" customFormat="1" ht="21.75" customHeight="1">
      <c r="A182" s="39"/>
      <c r="B182" s="40"/>
      <c r="C182" s="221" t="s">
        <v>199</v>
      </c>
      <c r="D182" s="221" t="s">
        <v>153</v>
      </c>
      <c r="E182" s="222" t="s">
        <v>942</v>
      </c>
      <c r="F182" s="223" t="s">
        <v>943</v>
      </c>
      <c r="G182" s="224" t="s">
        <v>195</v>
      </c>
      <c r="H182" s="225">
        <v>10.989000000000001</v>
      </c>
      <c r="I182" s="226"/>
      <c r="J182" s="227">
        <f>ROUND(I182*H182,2)</f>
        <v>0</v>
      </c>
      <c r="K182" s="228"/>
      <c r="L182" s="45"/>
      <c r="M182" s="229" t="s">
        <v>1</v>
      </c>
      <c r="N182" s="230" t="s">
        <v>38</v>
      </c>
      <c r="O182" s="92"/>
      <c r="P182" s="231">
        <f>O182*H182</f>
        <v>0</v>
      </c>
      <c r="Q182" s="231">
        <v>0</v>
      </c>
      <c r="R182" s="231">
        <f>Q182*H182</f>
        <v>0</v>
      </c>
      <c r="S182" s="231">
        <v>0</v>
      </c>
      <c r="T182" s="232">
        <f>S182*H182</f>
        <v>0</v>
      </c>
      <c r="U182" s="39"/>
      <c r="V182" s="39"/>
      <c r="W182" s="39"/>
      <c r="X182" s="39"/>
      <c r="Y182" s="39"/>
      <c r="Z182" s="39"/>
      <c r="AA182" s="39"/>
      <c r="AB182" s="39"/>
      <c r="AC182" s="39"/>
      <c r="AD182" s="39"/>
      <c r="AE182" s="39"/>
      <c r="AR182" s="233" t="s">
        <v>169</v>
      </c>
      <c r="AT182" s="233" t="s">
        <v>153</v>
      </c>
      <c r="AU182" s="233" t="s">
        <v>83</v>
      </c>
      <c r="AY182" s="18" t="s">
        <v>152</v>
      </c>
      <c r="BE182" s="234">
        <f>IF(N182="základní",J182,0)</f>
        <v>0</v>
      </c>
      <c r="BF182" s="234">
        <f>IF(N182="snížená",J182,0)</f>
        <v>0</v>
      </c>
      <c r="BG182" s="234">
        <f>IF(N182="zákl. přenesená",J182,0)</f>
        <v>0</v>
      </c>
      <c r="BH182" s="234">
        <f>IF(N182="sníž. přenesená",J182,0)</f>
        <v>0</v>
      </c>
      <c r="BI182" s="234">
        <f>IF(N182="nulová",J182,0)</f>
        <v>0</v>
      </c>
      <c r="BJ182" s="18" t="s">
        <v>81</v>
      </c>
      <c r="BK182" s="234">
        <f>ROUND(I182*H182,2)</f>
        <v>0</v>
      </c>
      <c r="BL182" s="18" t="s">
        <v>169</v>
      </c>
      <c r="BM182" s="233" t="s">
        <v>944</v>
      </c>
    </row>
    <row r="183" s="2" customFormat="1">
      <c r="A183" s="39"/>
      <c r="B183" s="40"/>
      <c r="C183" s="41"/>
      <c r="D183" s="235" t="s">
        <v>159</v>
      </c>
      <c r="E183" s="41"/>
      <c r="F183" s="236" t="s">
        <v>945</v>
      </c>
      <c r="G183" s="41"/>
      <c r="H183" s="41"/>
      <c r="I183" s="237"/>
      <c r="J183" s="41"/>
      <c r="K183" s="41"/>
      <c r="L183" s="45"/>
      <c r="M183" s="238"/>
      <c r="N183" s="239"/>
      <c r="O183" s="92"/>
      <c r="P183" s="92"/>
      <c r="Q183" s="92"/>
      <c r="R183" s="92"/>
      <c r="S183" s="92"/>
      <c r="T183" s="93"/>
      <c r="U183" s="39"/>
      <c r="V183" s="39"/>
      <c r="W183" s="39"/>
      <c r="X183" s="39"/>
      <c r="Y183" s="39"/>
      <c r="Z183" s="39"/>
      <c r="AA183" s="39"/>
      <c r="AB183" s="39"/>
      <c r="AC183" s="39"/>
      <c r="AD183" s="39"/>
      <c r="AE183" s="39"/>
      <c r="AT183" s="18" t="s">
        <v>159</v>
      </c>
      <c r="AU183" s="18" t="s">
        <v>83</v>
      </c>
    </row>
    <row r="184" s="14" customFormat="1">
      <c r="A184" s="14"/>
      <c r="B184" s="276"/>
      <c r="C184" s="277"/>
      <c r="D184" s="235" t="s">
        <v>897</v>
      </c>
      <c r="E184" s="278" t="s">
        <v>1</v>
      </c>
      <c r="F184" s="279" t="s">
        <v>931</v>
      </c>
      <c r="G184" s="277"/>
      <c r="H184" s="280">
        <v>10.989000000000001</v>
      </c>
      <c r="I184" s="281"/>
      <c r="J184" s="277"/>
      <c r="K184" s="277"/>
      <c r="L184" s="282"/>
      <c r="M184" s="283"/>
      <c r="N184" s="284"/>
      <c r="O184" s="284"/>
      <c r="P184" s="284"/>
      <c r="Q184" s="284"/>
      <c r="R184" s="284"/>
      <c r="S184" s="284"/>
      <c r="T184" s="285"/>
      <c r="U184" s="14"/>
      <c r="V184" s="14"/>
      <c r="W184" s="14"/>
      <c r="X184" s="14"/>
      <c r="Y184" s="14"/>
      <c r="Z184" s="14"/>
      <c r="AA184" s="14"/>
      <c r="AB184" s="14"/>
      <c r="AC184" s="14"/>
      <c r="AD184" s="14"/>
      <c r="AE184" s="14"/>
      <c r="AT184" s="286" t="s">
        <v>897</v>
      </c>
      <c r="AU184" s="286" t="s">
        <v>83</v>
      </c>
      <c r="AV184" s="14" t="s">
        <v>83</v>
      </c>
      <c r="AW184" s="14" t="s">
        <v>30</v>
      </c>
      <c r="AX184" s="14" t="s">
        <v>73</v>
      </c>
      <c r="AY184" s="286" t="s">
        <v>152</v>
      </c>
    </row>
    <row r="185" s="15" customFormat="1">
      <c r="A185" s="15"/>
      <c r="B185" s="287"/>
      <c r="C185" s="288"/>
      <c r="D185" s="235" t="s">
        <v>897</v>
      </c>
      <c r="E185" s="289" t="s">
        <v>1</v>
      </c>
      <c r="F185" s="290" t="s">
        <v>899</v>
      </c>
      <c r="G185" s="288"/>
      <c r="H185" s="291">
        <v>10.989000000000001</v>
      </c>
      <c r="I185" s="292"/>
      <c r="J185" s="288"/>
      <c r="K185" s="288"/>
      <c r="L185" s="293"/>
      <c r="M185" s="294"/>
      <c r="N185" s="295"/>
      <c r="O185" s="295"/>
      <c r="P185" s="295"/>
      <c r="Q185" s="295"/>
      <c r="R185" s="295"/>
      <c r="S185" s="295"/>
      <c r="T185" s="296"/>
      <c r="U185" s="15"/>
      <c r="V185" s="15"/>
      <c r="W185" s="15"/>
      <c r="X185" s="15"/>
      <c r="Y185" s="15"/>
      <c r="Z185" s="15"/>
      <c r="AA185" s="15"/>
      <c r="AB185" s="15"/>
      <c r="AC185" s="15"/>
      <c r="AD185" s="15"/>
      <c r="AE185" s="15"/>
      <c r="AT185" s="297" t="s">
        <v>897</v>
      </c>
      <c r="AU185" s="297" t="s">
        <v>83</v>
      </c>
      <c r="AV185" s="15" t="s">
        <v>169</v>
      </c>
      <c r="AW185" s="15" t="s">
        <v>30</v>
      </c>
      <c r="AX185" s="15" t="s">
        <v>81</v>
      </c>
      <c r="AY185" s="297" t="s">
        <v>152</v>
      </c>
    </row>
    <row r="186" s="11" customFormat="1" ht="22.8" customHeight="1">
      <c r="A186" s="11"/>
      <c r="B186" s="207"/>
      <c r="C186" s="208"/>
      <c r="D186" s="209" t="s">
        <v>72</v>
      </c>
      <c r="E186" s="260" t="s">
        <v>946</v>
      </c>
      <c r="F186" s="260" t="s">
        <v>947</v>
      </c>
      <c r="G186" s="208"/>
      <c r="H186" s="208"/>
      <c r="I186" s="211"/>
      <c r="J186" s="261">
        <f>BK186</f>
        <v>0</v>
      </c>
      <c r="K186" s="208"/>
      <c r="L186" s="213"/>
      <c r="M186" s="214"/>
      <c r="N186" s="215"/>
      <c r="O186" s="215"/>
      <c r="P186" s="216">
        <f>SUM(P187:P197)</f>
        <v>0</v>
      </c>
      <c r="Q186" s="215"/>
      <c r="R186" s="216">
        <f>SUM(R187:R197)</f>
        <v>0</v>
      </c>
      <c r="S186" s="215"/>
      <c r="T186" s="217">
        <f>SUM(T187:T197)</f>
        <v>0</v>
      </c>
      <c r="U186" s="11"/>
      <c r="V186" s="11"/>
      <c r="W186" s="11"/>
      <c r="X186" s="11"/>
      <c r="Y186" s="11"/>
      <c r="Z186" s="11"/>
      <c r="AA186" s="11"/>
      <c r="AB186" s="11"/>
      <c r="AC186" s="11"/>
      <c r="AD186" s="11"/>
      <c r="AE186" s="11"/>
      <c r="AR186" s="218" t="s">
        <v>81</v>
      </c>
      <c r="AT186" s="219" t="s">
        <v>72</v>
      </c>
      <c r="AU186" s="219" t="s">
        <v>81</v>
      </c>
      <c r="AY186" s="218" t="s">
        <v>152</v>
      </c>
      <c r="BK186" s="220">
        <f>SUM(BK187:BK197)</f>
        <v>0</v>
      </c>
    </row>
    <row r="187" s="2" customFormat="1" ht="21.75" customHeight="1">
      <c r="A187" s="39"/>
      <c r="B187" s="40"/>
      <c r="C187" s="221" t="s">
        <v>205</v>
      </c>
      <c r="D187" s="221" t="s">
        <v>153</v>
      </c>
      <c r="E187" s="222" t="s">
        <v>948</v>
      </c>
      <c r="F187" s="223" t="s">
        <v>949</v>
      </c>
      <c r="G187" s="224" t="s">
        <v>950</v>
      </c>
      <c r="H187" s="225">
        <v>3.0230000000000001</v>
      </c>
      <c r="I187" s="226"/>
      <c r="J187" s="227">
        <f>ROUND(I187*H187,2)</f>
        <v>0</v>
      </c>
      <c r="K187" s="228"/>
      <c r="L187" s="45"/>
      <c r="M187" s="229" t="s">
        <v>1</v>
      </c>
      <c r="N187" s="230" t="s">
        <v>38</v>
      </c>
      <c r="O187" s="92"/>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169</v>
      </c>
      <c r="AT187" s="233" t="s">
        <v>153</v>
      </c>
      <c r="AU187" s="233" t="s">
        <v>83</v>
      </c>
      <c r="AY187" s="18" t="s">
        <v>152</v>
      </c>
      <c r="BE187" s="234">
        <f>IF(N187="základní",J187,0)</f>
        <v>0</v>
      </c>
      <c r="BF187" s="234">
        <f>IF(N187="snížená",J187,0)</f>
        <v>0</v>
      </c>
      <c r="BG187" s="234">
        <f>IF(N187="zákl. přenesená",J187,0)</f>
        <v>0</v>
      </c>
      <c r="BH187" s="234">
        <f>IF(N187="sníž. přenesená",J187,0)</f>
        <v>0</v>
      </c>
      <c r="BI187" s="234">
        <f>IF(N187="nulová",J187,0)</f>
        <v>0</v>
      </c>
      <c r="BJ187" s="18" t="s">
        <v>81</v>
      </c>
      <c r="BK187" s="234">
        <f>ROUND(I187*H187,2)</f>
        <v>0</v>
      </c>
      <c r="BL187" s="18" t="s">
        <v>169</v>
      </c>
      <c r="BM187" s="233" t="s">
        <v>951</v>
      </c>
    </row>
    <row r="188" s="2" customFormat="1">
      <c r="A188" s="39"/>
      <c r="B188" s="40"/>
      <c r="C188" s="41"/>
      <c r="D188" s="235" t="s">
        <v>159</v>
      </c>
      <c r="E188" s="41"/>
      <c r="F188" s="236" t="s">
        <v>952</v>
      </c>
      <c r="G188" s="41"/>
      <c r="H188" s="41"/>
      <c r="I188" s="237"/>
      <c r="J188" s="41"/>
      <c r="K188" s="41"/>
      <c r="L188" s="45"/>
      <c r="M188" s="238"/>
      <c r="N188" s="239"/>
      <c r="O188" s="92"/>
      <c r="P188" s="92"/>
      <c r="Q188" s="92"/>
      <c r="R188" s="92"/>
      <c r="S188" s="92"/>
      <c r="T188" s="93"/>
      <c r="U188" s="39"/>
      <c r="V188" s="39"/>
      <c r="W188" s="39"/>
      <c r="X188" s="39"/>
      <c r="Y188" s="39"/>
      <c r="Z188" s="39"/>
      <c r="AA188" s="39"/>
      <c r="AB188" s="39"/>
      <c r="AC188" s="39"/>
      <c r="AD188" s="39"/>
      <c r="AE188" s="39"/>
      <c r="AT188" s="18" t="s">
        <v>159</v>
      </c>
      <c r="AU188" s="18" t="s">
        <v>83</v>
      </c>
    </row>
    <row r="189" s="2" customFormat="1" ht="21.75" customHeight="1">
      <c r="A189" s="39"/>
      <c r="B189" s="40"/>
      <c r="C189" s="221" t="s">
        <v>209</v>
      </c>
      <c r="D189" s="221" t="s">
        <v>153</v>
      </c>
      <c r="E189" s="222" t="s">
        <v>953</v>
      </c>
      <c r="F189" s="223" t="s">
        <v>954</v>
      </c>
      <c r="G189" s="224" t="s">
        <v>950</v>
      </c>
      <c r="H189" s="225">
        <v>3.0230000000000001</v>
      </c>
      <c r="I189" s="226"/>
      <c r="J189" s="227">
        <f>ROUND(I189*H189,2)</f>
        <v>0</v>
      </c>
      <c r="K189" s="228"/>
      <c r="L189" s="45"/>
      <c r="M189" s="229" t="s">
        <v>1</v>
      </c>
      <c r="N189" s="230" t="s">
        <v>38</v>
      </c>
      <c r="O189" s="92"/>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169</v>
      </c>
      <c r="AT189" s="233" t="s">
        <v>153</v>
      </c>
      <c r="AU189" s="233" t="s">
        <v>83</v>
      </c>
      <c r="AY189" s="18" t="s">
        <v>152</v>
      </c>
      <c r="BE189" s="234">
        <f>IF(N189="základní",J189,0)</f>
        <v>0</v>
      </c>
      <c r="BF189" s="234">
        <f>IF(N189="snížená",J189,0)</f>
        <v>0</v>
      </c>
      <c r="BG189" s="234">
        <f>IF(N189="zákl. přenesená",J189,0)</f>
        <v>0</v>
      </c>
      <c r="BH189" s="234">
        <f>IF(N189="sníž. přenesená",J189,0)</f>
        <v>0</v>
      </c>
      <c r="BI189" s="234">
        <f>IF(N189="nulová",J189,0)</f>
        <v>0</v>
      </c>
      <c r="BJ189" s="18" t="s">
        <v>81</v>
      </c>
      <c r="BK189" s="234">
        <f>ROUND(I189*H189,2)</f>
        <v>0</v>
      </c>
      <c r="BL189" s="18" t="s">
        <v>169</v>
      </c>
      <c r="BM189" s="233" t="s">
        <v>955</v>
      </c>
    </row>
    <row r="190" s="2" customFormat="1">
      <c r="A190" s="39"/>
      <c r="B190" s="40"/>
      <c r="C190" s="41"/>
      <c r="D190" s="235" t="s">
        <v>159</v>
      </c>
      <c r="E190" s="41"/>
      <c r="F190" s="236" t="s">
        <v>956</v>
      </c>
      <c r="G190" s="41"/>
      <c r="H190" s="41"/>
      <c r="I190" s="237"/>
      <c r="J190" s="41"/>
      <c r="K190" s="41"/>
      <c r="L190" s="45"/>
      <c r="M190" s="238"/>
      <c r="N190" s="239"/>
      <c r="O190" s="92"/>
      <c r="P190" s="92"/>
      <c r="Q190" s="92"/>
      <c r="R190" s="92"/>
      <c r="S190" s="92"/>
      <c r="T190" s="93"/>
      <c r="U190" s="39"/>
      <c r="V190" s="39"/>
      <c r="W190" s="39"/>
      <c r="X190" s="39"/>
      <c r="Y190" s="39"/>
      <c r="Z190" s="39"/>
      <c r="AA190" s="39"/>
      <c r="AB190" s="39"/>
      <c r="AC190" s="39"/>
      <c r="AD190" s="39"/>
      <c r="AE190" s="39"/>
      <c r="AT190" s="18" t="s">
        <v>159</v>
      </c>
      <c r="AU190" s="18" t="s">
        <v>83</v>
      </c>
    </row>
    <row r="191" s="2" customFormat="1" ht="21.75" customHeight="1">
      <c r="A191" s="39"/>
      <c r="B191" s="40"/>
      <c r="C191" s="221" t="s">
        <v>214</v>
      </c>
      <c r="D191" s="221" t="s">
        <v>153</v>
      </c>
      <c r="E191" s="222" t="s">
        <v>957</v>
      </c>
      <c r="F191" s="223" t="s">
        <v>958</v>
      </c>
      <c r="G191" s="224" t="s">
        <v>950</v>
      </c>
      <c r="H191" s="225">
        <v>33.253</v>
      </c>
      <c r="I191" s="226"/>
      <c r="J191" s="227">
        <f>ROUND(I191*H191,2)</f>
        <v>0</v>
      </c>
      <c r="K191" s="228"/>
      <c r="L191" s="45"/>
      <c r="M191" s="229" t="s">
        <v>1</v>
      </c>
      <c r="N191" s="230" t="s">
        <v>38</v>
      </c>
      <c r="O191" s="92"/>
      <c r="P191" s="231">
        <f>O191*H191</f>
        <v>0</v>
      </c>
      <c r="Q191" s="231">
        <v>0</v>
      </c>
      <c r="R191" s="231">
        <f>Q191*H191</f>
        <v>0</v>
      </c>
      <c r="S191" s="231">
        <v>0</v>
      </c>
      <c r="T191" s="232">
        <f>S191*H191</f>
        <v>0</v>
      </c>
      <c r="U191" s="39"/>
      <c r="V191" s="39"/>
      <c r="W191" s="39"/>
      <c r="X191" s="39"/>
      <c r="Y191" s="39"/>
      <c r="Z191" s="39"/>
      <c r="AA191" s="39"/>
      <c r="AB191" s="39"/>
      <c r="AC191" s="39"/>
      <c r="AD191" s="39"/>
      <c r="AE191" s="39"/>
      <c r="AR191" s="233" t="s">
        <v>169</v>
      </c>
      <c r="AT191" s="233" t="s">
        <v>153</v>
      </c>
      <c r="AU191" s="233" t="s">
        <v>83</v>
      </c>
      <c r="AY191" s="18" t="s">
        <v>152</v>
      </c>
      <c r="BE191" s="234">
        <f>IF(N191="základní",J191,0)</f>
        <v>0</v>
      </c>
      <c r="BF191" s="234">
        <f>IF(N191="snížená",J191,0)</f>
        <v>0</v>
      </c>
      <c r="BG191" s="234">
        <f>IF(N191="zákl. přenesená",J191,0)</f>
        <v>0</v>
      </c>
      <c r="BH191" s="234">
        <f>IF(N191="sníž. přenesená",J191,0)</f>
        <v>0</v>
      </c>
      <c r="BI191" s="234">
        <f>IF(N191="nulová",J191,0)</f>
        <v>0</v>
      </c>
      <c r="BJ191" s="18" t="s">
        <v>81</v>
      </c>
      <c r="BK191" s="234">
        <f>ROUND(I191*H191,2)</f>
        <v>0</v>
      </c>
      <c r="BL191" s="18" t="s">
        <v>169</v>
      </c>
      <c r="BM191" s="233" t="s">
        <v>959</v>
      </c>
    </row>
    <row r="192" s="2" customFormat="1">
      <c r="A192" s="39"/>
      <c r="B192" s="40"/>
      <c r="C192" s="41"/>
      <c r="D192" s="235" t="s">
        <v>159</v>
      </c>
      <c r="E192" s="41"/>
      <c r="F192" s="236" t="s">
        <v>960</v>
      </c>
      <c r="G192" s="41"/>
      <c r="H192" s="41"/>
      <c r="I192" s="237"/>
      <c r="J192" s="41"/>
      <c r="K192" s="41"/>
      <c r="L192" s="45"/>
      <c r="M192" s="238"/>
      <c r="N192" s="239"/>
      <c r="O192" s="92"/>
      <c r="P192" s="92"/>
      <c r="Q192" s="92"/>
      <c r="R192" s="92"/>
      <c r="S192" s="92"/>
      <c r="T192" s="93"/>
      <c r="U192" s="39"/>
      <c r="V192" s="39"/>
      <c r="W192" s="39"/>
      <c r="X192" s="39"/>
      <c r="Y192" s="39"/>
      <c r="Z192" s="39"/>
      <c r="AA192" s="39"/>
      <c r="AB192" s="39"/>
      <c r="AC192" s="39"/>
      <c r="AD192" s="39"/>
      <c r="AE192" s="39"/>
      <c r="AT192" s="18" t="s">
        <v>159</v>
      </c>
      <c r="AU192" s="18" t="s">
        <v>83</v>
      </c>
    </row>
    <row r="193" s="2" customFormat="1">
      <c r="A193" s="39"/>
      <c r="B193" s="40"/>
      <c r="C193" s="41"/>
      <c r="D193" s="235" t="s">
        <v>961</v>
      </c>
      <c r="E193" s="41"/>
      <c r="F193" s="298" t="s">
        <v>962</v>
      </c>
      <c r="G193" s="41"/>
      <c r="H193" s="41"/>
      <c r="I193" s="237"/>
      <c r="J193" s="41"/>
      <c r="K193" s="41"/>
      <c r="L193" s="45"/>
      <c r="M193" s="238"/>
      <c r="N193" s="239"/>
      <c r="O193" s="92"/>
      <c r="P193" s="92"/>
      <c r="Q193" s="92"/>
      <c r="R193" s="92"/>
      <c r="S193" s="92"/>
      <c r="T193" s="93"/>
      <c r="U193" s="39"/>
      <c r="V193" s="39"/>
      <c r="W193" s="39"/>
      <c r="X193" s="39"/>
      <c r="Y193" s="39"/>
      <c r="Z193" s="39"/>
      <c r="AA193" s="39"/>
      <c r="AB193" s="39"/>
      <c r="AC193" s="39"/>
      <c r="AD193" s="39"/>
      <c r="AE193" s="39"/>
      <c r="AT193" s="18" t="s">
        <v>961</v>
      </c>
      <c r="AU193" s="18" t="s">
        <v>83</v>
      </c>
    </row>
    <row r="194" s="14" customFormat="1">
      <c r="A194" s="14"/>
      <c r="B194" s="276"/>
      <c r="C194" s="277"/>
      <c r="D194" s="235" t="s">
        <v>897</v>
      </c>
      <c r="E194" s="278" t="s">
        <v>1</v>
      </c>
      <c r="F194" s="279" t="s">
        <v>963</v>
      </c>
      <c r="G194" s="277"/>
      <c r="H194" s="280">
        <v>33.253</v>
      </c>
      <c r="I194" s="281"/>
      <c r="J194" s="277"/>
      <c r="K194" s="277"/>
      <c r="L194" s="282"/>
      <c r="M194" s="283"/>
      <c r="N194" s="284"/>
      <c r="O194" s="284"/>
      <c r="P194" s="284"/>
      <c r="Q194" s="284"/>
      <c r="R194" s="284"/>
      <c r="S194" s="284"/>
      <c r="T194" s="285"/>
      <c r="U194" s="14"/>
      <c r="V194" s="14"/>
      <c r="W194" s="14"/>
      <c r="X194" s="14"/>
      <c r="Y194" s="14"/>
      <c r="Z194" s="14"/>
      <c r="AA194" s="14"/>
      <c r="AB194" s="14"/>
      <c r="AC194" s="14"/>
      <c r="AD194" s="14"/>
      <c r="AE194" s="14"/>
      <c r="AT194" s="286" t="s">
        <v>897</v>
      </c>
      <c r="AU194" s="286" t="s">
        <v>83</v>
      </c>
      <c r="AV194" s="14" t="s">
        <v>83</v>
      </c>
      <c r="AW194" s="14" t="s">
        <v>30</v>
      </c>
      <c r="AX194" s="14" t="s">
        <v>73</v>
      </c>
      <c r="AY194" s="286" t="s">
        <v>152</v>
      </c>
    </row>
    <row r="195" s="15" customFormat="1">
      <c r="A195" s="15"/>
      <c r="B195" s="287"/>
      <c r="C195" s="288"/>
      <c r="D195" s="235" t="s">
        <v>897</v>
      </c>
      <c r="E195" s="289" t="s">
        <v>1</v>
      </c>
      <c r="F195" s="290" t="s">
        <v>899</v>
      </c>
      <c r="G195" s="288"/>
      <c r="H195" s="291">
        <v>33.253</v>
      </c>
      <c r="I195" s="292"/>
      <c r="J195" s="288"/>
      <c r="K195" s="288"/>
      <c r="L195" s="293"/>
      <c r="M195" s="294"/>
      <c r="N195" s="295"/>
      <c r="O195" s="295"/>
      <c r="P195" s="295"/>
      <c r="Q195" s="295"/>
      <c r="R195" s="295"/>
      <c r="S195" s="295"/>
      <c r="T195" s="296"/>
      <c r="U195" s="15"/>
      <c r="V195" s="15"/>
      <c r="W195" s="15"/>
      <c r="X195" s="15"/>
      <c r="Y195" s="15"/>
      <c r="Z195" s="15"/>
      <c r="AA195" s="15"/>
      <c r="AB195" s="15"/>
      <c r="AC195" s="15"/>
      <c r="AD195" s="15"/>
      <c r="AE195" s="15"/>
      <c r="AT195" s="297" t="s">
        <v>897</v>
      </c>
      <c r="AU195" s="297" t="s">
        <v>83</v>
      </c>
      <c r="AV195" s="15" t="s">
        <v>169</v>
      </c>
      <c r="AW195" s="15" t="s">
        <v>30</v>
      </c>
      <c r="AX195" s="15" t="s">
        <v>81</v>
      </c>
      <c r="AY195" s="297" t="s">
        <v>152</v>
      </c>
    </row>
    <row r="196" s="2" customFormat="1" ht="21.75" customHeight="1">
      <c r="A196" s="39"/>
      <c r="B196" s="40"/>
      <c r="C196" s="240" t="s">
        <v>218</v>
      </c>
      <c r="D196" s="240" t="s">
        <v>200</v>
      </c>
      <c r="E196" s="241" t="s">
        <v>964</v>
      </c>
      <c r="F196" s="242" t="s">
        <v>965</v>
      </c>
      <c r="G196" s="243" t="s">
        <v>950</v>
      </c>
      <c r="H196" s="244">
        <v>3.0230000000000001</v>
      </c>
      <c r="I196" s="245"/>
      <c r="J196" s="246">
        <f>ROUND(I196*H196,2)</f>
        <v>0</v>
      </c>
      <c r="K196" s="247"/>
      <c r="L196" s="248"/>
      <c r="M196" s="249" t="s">
        <v>1</v>
      </c>
      <c r="N196" s="250" t="s">
        <v>38</v>
      </c>
      <c r="O196" s="92"/>
      <c r="P196" s="231">
        <f>O196*H196</f>
        <v>0</v>
      </c>
      <c r="Q196" s="231">
        <v>0</v>
      </c>
      <c r="R196" s="231">
        <f>Q196*H196</f>
        <v>0</v>
      </c>
      <c r="S196" s="231">
        <v>0</v>
      </c>
      <c r="T196" s="232">
        <f>S196*H196</f>
        <v>0</v>
      </c>
      <c r="U196" s="39"/>
      <c r="V196" s="39"/>
      <c r="W196" s="39"/>
      <c r="X196" s="39"/>
      <c r="Y196" s="39"/>
      <c r="Z196" s="39"/>
      <c r="AA196" s="39"/>
      <c r="AB196" s="39"/>
      <c r="AC196" s="39"/>
      <c r="AD196" s="39"/>
      <c r="AE196" s="39"/>
      <c r="AR196" s="233" t="s">
        <v>188</v>
      </c>
      <c r="AT196" s="233" t="s">
        <v>200</v>
      </c>
      <c r="AU196" s="233" t="s">
        <v>83</v>
      </c>
      <c r="AY196" s="18" t="s">
        <v>152</v>
      </c>
      <c r="BE196" s="234">
        <f>IF(N196="základní",J196,0)</f>
        <v>0</v>
      </c>
      <c r="BF196" s="234">
        <f>IF(N196="snížená",J196,0)</f>
        <v>0</v>
      </c>
      <c r="BG196" s="234">
        <f>IF(N196="zákl. přenesená",J196,0)</f>
        <v>0</v>
      </c>
      <c r="BH196" s="234">
        <f>IF(N196="sníž. přenesená",J196,0)</f>
        <v>0</v>
      </c>
      <c r="BI196" s="234">
        <f>IF(N196="nulová",J196,0)</f>
        <v>0</v>
      </c>
      <c r="BJ196" s="18" t="s">
        <v>81</v>
      </c>
      <c r="BK196" s="234">
        <f>ROUND(I196*H196,2)</f>
        <v>0</v>
      </c>
      <c r="BL196" s="18" t="s">
        <v>169</v>
      </c>
      <c r="BM196" s="233" t="s">
        <v>966</v>
      </c>
    </row>
    <row r="197" s="2" customFormat="1">
      <c r="A197" s="39"/>
      <c r="B197" s="40"/>
      <c r="C197" s="41"/>
      <c r="D197" s="235" t="s">
        <v>159</v>
      </c>
      <c r="E197" s="41"/>
      <c r="F197" s="236" t="s">
        <v>967</v>
      </c>
      <c r="G197" s="41"/>
      <c r="H197" s="41"/>
      <c r="I197" s="237"/>
      <c r="J197" s="41"/>
      <c r="K197" s="41"/>
      <c r="L197" s="45"/>
      <c r="M197" s="238"/>
      <c r="N197" s="239"/>
      <c r="O197" s="92"/>
      <c r="P197" s="92"/>
      <c r="Q197" s="92"/>
      <c r="R197" s="92"/>
      <c r="S197" s="92"/>
      <c r="T197" s="93"/>
      <c r="U197" s="39"/>
      <c r="V197" s="39"/>
      <c r="W197" s="39"/>
      <c r="X197" s="39"/>
      <c r="Y197" s="39"/>
      <c r="Z197" s="39"/>
      <c r="AA197" s="39"/>
      <c r="AB197" s="39"/>
      <c r="AC197" s="39"/>
      <c r="AD197" s="39"/>
      <c r="AE197" s="39"/>
      <c r="AT197" s="18" t="s">
        <v>159</v>
      </c>
      <c r="AU197" s="18" t="s">
        <v>83</v>
      </c>
    </row>
    <row r="198" s="11" customFormat="1" ht="22.8" customHeight="1">
      <c r="A198" s="11"/>
      <c r="B198" s="207"/>
      <c r="C198" s="208"/>
      <c r="D198" s="209" t="s">
        <v>72</v>
      </c>
      <c r="E198" s="260" t="s">
        <v>968</v>
      </c>
      <c r="F198" s="260" t="s">
        <v>969</v>
      </c>
      <c r="G198" s="208"/>
      <c r="H198" s="208"/>
      <c r="I198" s="211"/>
      <c r="J198" s="261">
        <f>BK198</f>
        <v>0</v>
      </c>
      <c r="K198" s="208"/>
      <c r="L198" s="213"/>
      <c r="M198" s="214"/>
      <c r="N198" s="215"/>
      <c r="O198" s="215"/>
      <c r="P198" s="216">
        <f>SUM(P199:P200)</f>
        <v>0</v>
      </c>
      <c r="Q198" s="215"/>
      <c r="R198" s="216">
        <f>SUM(R199:R200)</f>
        <v>0</v>
      </c>
      <c r="S198" s="215"/>
      <c r="T198" s="217">
        <f>SUM(T199:T200)</f>
        <v>0</v>
      </c>
      <c r="U198" s="11"/>
      <c r="V198" s="11"/>
      <c r="W198" s="11"/>
      <c r="X198" s="11"/>
      <c r="Y198" s="11"/>
      <c r="Z198" s="11"/>
      <c r="AA198" s="11"/>
      <c r="AB198" s="11"/>
      <c r="AC198" s="11"/>
      <c r="AD198" s="11"/>
      <c r="AE198" s="11"/>
      <c r="AR198" s="218" t="s">
        <v>81</v>
      </c>
      <c r="AT198" s="219" t="s">
        <v>72</v>
      </c>
      <c r="AU198" s="219" t="s">
        <v>81</v>
      </c>
      <c r="AY198" s="218" t="s">
        <v>152</v>
      </c>
      <c r="BK198" s="220">
        <f>SUM(BK199:BK200)</f>
        <v>0</v>
      </c>
    </row>
    <row r="199" s="2" customFormat="1" ht="16.5" customHeight="1">
      <c r="A199" s="39"/>
      <c r="B199" s="40"/>
      <c r="C199" s="221" t="s">
        <v>8</v>
      </c>
      <c r="D199" s="221" t="s">
        <v>153</v>
      </c>
      <c r="E199" s="222" t="s">
        <v>970</v>
      </c>
      <c r="F199" s="223" t="s">
        <v>971</v>
      </c>
      <c r="G199" s="224" t="s">
        <v>950</v>
      </c>
      <c r="H199" s="225">
        <v>1.649</v>
      </c>
      <c r="I199" s="226"/>
      <c r="J199" s="227">
        <f>ROUND(I199*H199,2)</f>
        <v>0</v>
      </c>
      <c r="K199" s="228"/>
      <c r="L199" s="45"/>
      <c r="M199" s="229" t="s">
        <v>1</v>
      </c>
      <c r="N199" s="230" t="s">
        <v>38</v>
      </c>
      <c r="O199" s="92"/>
      <c r="P199" s="231">
        <f>O199*H199</f>
        <v>0</v>
      </c>
      <c r="Q199" s="231">
        <v>0</v>
      </c>
      <c r="R199" s="231">
        <f>Q199*H199</f>
        <v>0</v>
      </c>
      <c r="S199" s="231">
        <v>0</v>
      </c>
      <c r="T199" s="232">
        <f>S199*H199</f>
        <v>0</v>
      </c>
      <c r="U199" s="39"/>
      <c r="V199" s="39"/>
      <c r="W199" s="39"/>
      <c r="X199" s="39"/>
      <c r="Y199" s="39"/>
      <c r="Z199" s="39"/>
      <c r="AA199" s="39"/>
      <c r="AB199" s="39"/>
      <c r="AC199" s="39"/>
      <c r="AD199" s="39"/>
      <c r="AE199" s="39"/>
      <c r="AR199" s="233" t="s">
        <v>169</v>
      </c>
      <c r="AT199" s="233" t="s">
        <v>153</v>
      </c>
      <c r="AU199" s="233" t="s">
        <v>83</v>
      </c>
      <c r="AY199" s="18" t="s">
        <v>152</v>
      </c>
      <c r="BE199" s="234">
        <f>IF(N199="základní",J199,0)</f>
        <v>0</v>
      </c>
      <c r="BF199" s="234">
        <f>IF(N199="snížená",J199,0)</f>
        <v>0</v>
      </c>
      <c r="BG199" s="234">
        <f>IF(N199="zákl. přenesená",J199,0)</f>
        <v>0</v>
      </c>
      <c r="BH199" s="234">
        <f>IF(N199="sníž. přenesená",J199,0)</f>
        <v>0</v>
      </c>
      <c r="BI199" s="234">
        <f>IF(N199="nulová",J199,0)</f>
        <v>0</v>
      </c>
      <c r="BJ199" s="18" t="s">
        <v>81</v>
      </c>
      <c r="BK199" s="234">
        <f>ROUND(I199*H199,2)</f>
        <v>0</v>
      </c>
      <c r="BL199" s="18" t="s">
        <v>169</v>
      </c>
      <c r="BM199" s="233" t="s">
        <v>972</v>
      </c>
    </row>
    <row r="200" s="2" customFormat="1">
      <c r="A200" s="39"/>
      <c r="B200" s="40"/>
      <c r="C200" s="41"/>
      <c r="D200" s="235" t="s">
        <v>159</v>
      </c>
      <c r="E200" s="41"/>
      <c r="F200" s="236" t="s">
        <v>973</v>
      </c>
      <c r="G200" s="41"/>
      <c r="H200" s="41"/>
      <c r="I200" s="237"/>
      <c r="J200" s="41"/>
      <c r="K200" s="41"/>
      <c r="L200" s="45"/>
      <c r="M200" s="238"/>
      <c r="N200" s="239"/>
      <c r="O200" s="92"/>
      <c r="P200" s="92"/>
      <c r="Q200" s="92"/>
      <c r="R200" s="92"/>
      <c r="S200" s="92"/>
      <c r="T200" s="93"/>
      <c r="U200" s="39"/>
      <c r="V200" s="39"/>
      <c r="W200" s="39"/>
      <c r="X200" s="39"/>
      <c r="Y200" s="39"/>
      <c r="Z200" s="39"/>
      <c r="AA200" s="39"/>
      <c r="AB200" s="39"/>
      <c r="AC200" s="39"/>
      <c r="AD200" s="39"/>
      <c r="AE200" s="39"/>
      <c r="AT200" s="18" t="s">
        <v>159</v>
      </c>
      <c r="AU200" s="18" t="s">
        <v>83</v>
      </c>
    </row>
    <row r="201" s="11" customFormat="1" ht="25.92" customHeight="1">
      <c r="A201" s="11"/>
      <c r="B201" s="207"/>
      <c r="C201" s="208"/>
      <c r="D201" s="209" t="s">
        <v>72</v>
      </c>
      <c r="E201" s="210" t="s">
        <v>287</v>
      </c>
      <c r="F201" s="210" t="s">
        <v>288</v>
      </c>
      <c r="G201" s="208"/>
      <c r="H201" s="208"/>
      <c r="I201" s="211"/>
      <c r="J201" s="212">
        <f>BK201</f>
        <v>0</v>
      </c>
      <c r="K201" s="208"/>
      <c r="L201" s="213"/>
      <c r="M201" s="214"/>
      <c r="N201" s="215"/>
      <c r="O201" s="215"/>
      <c r="P201" s="216">
        <f>P202+P213+P228+P233+P243+P250+P271+P296+P317</f>
        <v>0</v>
      </c>
      <c r="Q201" s="215"/>
      <c r="R201" s="216">
        <f>R202+R213+R228+R233+R243+R250+R271+R296+R317</f>
        <v>0</v>
      </c>
      <c r="S201" s="215"/>
      <c r="T201" s="217">
        <f>T202+T213+T228+T233+T243+T250+T271+T296+T317</f>
        <v>0</v>
      </c>
      <c r="U201" s="11"/>
      <c r="V201" s="11"/>
      <c r="W201" s="11"/>
      <c r="X201" s="11"/>
      <c r="Y201" s="11"/>
      <c r="Z201" s="11"/>
      <c r="AA201" s="11"/>
      <c r="AB201" s="11"/>
      <c r="AC201" s="11"/>
      <c r="AD201" s="11"/>
      <c r="AE201" s="11"/>
      <c r="AR201" s="218" t="s">
        <v>83</v>
      </c>
      <c r="AT201" s="219" t="s">
        <v>72</v>
      </c>
      <c r="AU201" s="219" t="s">
        <v>73</v>
      </c>
      <c r="AY201" s="218" t="s">
        <v>152</v>
      </c>
      <c r="BK201" s="220">
        <f>BK202+BK213+BK228+BK233+BK243+BK250+BK271+BK296+BK317</f>
        <v>0</v>
      </c>
    </row>
    <row r="202" s="11" customFormat="1" ht="22.8" customHeight="1">
      <c r="A202" s="11"/>
      <c r="B202" s="207"/>
      <c r="C202" s="208"/>
      <c r="D202" s="209" t="s">
        <v>72</v>
      </c>
      <c r="E202" s="260" t="s">
        <v>974</v>
      </c>
      <c r="F202" s="260" t="s">
        <v>975</v>
      </c>
      <c r="G202" s="208"/>
      <c r="H202" s="208"/>
      <c r="I202" s="211"/>
      <c r="J202" s="261">
        <f>BK202</f>
        <v>0</v>
      </c>
      <c r="K202" s="208"/>
      <c r="L202" s="213"/>
      <c r="M202" s="214"/>
      <c r="N202" s="215"/>
      <c r="O202" s="215"/>
      <c r="P202" s="216">
        <f>SUM(P203:P212)</f>
        <v>0</v>
      </c>
      <c r="Q202" s="215"/>
      <c r="R202" s="216">
        <f>SUM(R203:R212)</f>
        <v>0</v>
      </c>
      <c r="S202" s="215"/>
      <c r="T202" s="217">
        <f>SUM(T203:T212)</f>
        <v>0</v>
      </c>
      <c r="U202" s="11"/>
      <c r="V202" s="11"/>
      <c r="W202" s="11"/>
      <c r="X202" s="11"/>
      <c r="Y202" s="11"/>
      <c r="Z202" s="11"/>
      <c r="AA202" s="11"/>
      <c r="AB202" s="11"/>
      <c r="AC202" s="11"/>
      <c r="AD202" s="11"/>
      <c r="AE202" s="11"/>
      <c r="AR202" s="218" t="s">
        <v>83</v>
      </c>
      <c r="AT202" s="219" t="s">
        <v>72</v>
      </c>
      <c r="AU202" s="219" t="s">
        <v>81</v>
      </c>
      <c r="AY202" s="218" t="s">
        <v>152</v>
      </c>
      <c r="BK202" s="220">
        <f>SUM(BK203:BK212)</f>
        <v>0</v>
      </c>
    </row>
    <row r="203" s="2" customFormat="1" ht="21.75" customHeight="1">
      <c r="A203" s="39"/>
      <c r="B203" s="40"/>
      <c r="C203" s="221" t="s">
        <v>225</v>
      </c>
      <c r="D203" s="221" t="s">
        <v>153</v>
      </c>
      <c r="E203" s="222" t="s">
        <v>976</v>
      </c>
      <c r="F203" s="223" t="s">
        <v>977</v>
      </c>
      <c r="G203" s="224" t="s">
        <v>293</v>
      </c>
      <c r="H203" s="225">
        <v>1</v>
      </c>
      <c r="I203" s="226"/>
      <c r="J203" s="227">
        <f>ROUND(I203*H203,2)</f>
        <v>0</v>
      </c>
      <c r="K203" s="228"/>
      <c r="L203" s="45"/>
      <c r="M203" s="229" t="s">
        <v>1</v>
      </c>
      <c r="N203" s="230" t="s">
        <v>38</v>
      </c>
      <c r="O203" s="92"/>
      <c r="P203" s="231">
        <f>O203*H203</f>
        <v>0</v>
      </c>
      <c r="Q203" s="231">
        <v>0</v>
      </c>
      <c r="R203" s="231">
        <f>Q203*H203</f>
        <v>0</v>
      </c>
      <c r="S203" s="231">
        <v>0</v>
      </c>
      <c r="T203" s="232">
        <f>S203*H203</f>
        <v>0</v>
      </c>
      <c r="U203" s="39"/>
      <c r="V203" s="39"/>
      <c r="W203" s="39"/>
      <c r="X203" s="39"/>
      <c r="Y203" s="39"/>
      <c r="Z203" s="39"/>
      <c r="AA203" s="39"/>
      <c r="AB203" s="39"/>
      <c r="AC203" s="39"/>
      <c r="AD203" s="39"/>
      <c r="AE203" s="39"/>
      <c r="AR203" s="233" t="s">
        <v>225</v>
      </c>
      <c r="AT203" s="233" t="s">
        <v>153</v>
      </c>
      <c r="AU203" s="233" t="s">
        <v>83</v>
      </c>
      <c r="AY203" s="18" t="s">
        <v>152</v>
      </c>
      <c r="BE203" s="234">
        <f>IF(N203="základní",J203,0)</f>
        <v>0</v>
      </c>
      <c r="BF203" s="234">
        <f>IF(N203="snížená",J203,0)</f>
        <v>0</v>
      </c>
      <c r="BG203" s="234">
        <f>IF(N203="zákl. přenesená",J203,0)</f>
        <v>0</v>
      </c>
      <c r="BH203" s="234">
        <f>IF(N203="sníž. přenesená",J203,0)</f>
        <v>0</v>
      </c>
      <c r="BI203" s="234">
        <f>IF(N203="nulová",J203,0)</f>
        <v>0</v>
      </c>
      <c r="BJ203" s="18" t="s">
        <v>81</v>
      </c>
      <c r="BK203" s="234">
        <f>ROUND(I203*H203,2)</f>
        <v>0</v>
      </c>
      <c r="BL203" s="18" t="s">
        <v>225</v>
      </c>
      <c r="BM203" s="233" t="s">
        <v>978</v>
      </c>
    </row>
    <row r="204" s="2" customFormat="1">
      <c r="A204" s="39"/>
      <c r="B204" s="40"/>
      <c r="C204" s="41"/>
      <c r="D204" s="235" t="s">
        <v>159</v>
      </c>
      <c r="E204" s="41"/>
      <c r="F204" s="236" t="s">
        <v>979</v>
      </c>
      <c r="G204" s="41"/>
      <c r="H204" s="41"/>
      <c r="I204" s="237"/>
      <c r="J204" s="41"/>
      <c r="K204" s="41"/>
      <c r="L204" s="45"/>
      <c r="M204" s="238"/>
      <c r="N204" s="239"/>
      <c r="O204" s="92"/>
      <c r="P204" s="92"/>
      <c r="Q204" s="92"/>
      <c r="R204" s="92"/>
      <c r="S204" s="92"/>
      <c r="T204" s="93"/>
      <c r="U204" s="39"/>
      <c r="V204" s="39"/>
      <c r="W204" s="39"/>
      <c r="X204" s="39"/>
      <c r="Y204" s="39"/>
      <c r="Z204" s="39"/>
      <c r="AA204" s="39"/>
      <c r="AB204" s="39"/>
      <c r="AC204" s="39"/>
      <c r="AD204" s="39"/>
      <c r="AE204" s="39"/>
      <c r="AT204" s="18" t="s">
        <v>159</v>
      </c>
      <c r="AU204" s="18" t="s">
        <v>83</v>
      </c>
    </row>
    <row r="205" s="14" customFormat="1">
      <c r="A205" s="14"/>
      <c r="B205" s="276"/>
      <c r="C205" s="277"/>
      <c r="D205" s="235" t="s">
        <v>897</v>
      </c>
      <c r="E205" s="278" t="s">
        <v>1</v>
      </c>
      <c r="F205" s="279" t="s">
        <v>980</v>
      </c>
      <c r="G205" s="277"/>
      <c r="H205" s="280">
        <v>1</v>
      </c>
      <c r="I205" s="281"/>
      <c r="J205" s="277"/>
      <c r="K205" s="277"/>
      <c r="L205" s="282"/>
      <c r="M205" s="283"/>
      <c r="N205" s="284"/>
      <c r="O205" s="284"/>
      <c r="P205" s="284"/>
      <c r="Q205" s="284"/>
      <c r="R205" s="284"/>
      <c r="S205" s="284"/>
      <c r="T205" s="285"/>
      <c r="U205" s="14"/>
      <c r="V205" s="14"/>
      <c r="W205" s="14"/>
      <c r="X205" s="14"/>
      <c r="Y205" s="14"/>
      <c r="Z205" s="14"/>
      <c r="AA205" s="14"/>
      <c r="AB205" s="14"/>
      <c r="AC205" s="14"/>
      <c r="AD205" s="14"/>
      <c r="AE205" s="14"/>
      <c r="AT205" s="286" t="s">
        <v>897</v>
      </c>
      <c r="AU205" s="286" t="s">
        <v>83</v>
      </c>
      <c r="AV205" s="14" t="s">
        <v>83</v>
      </c>
      <c r="AW205" s="14" t="s">
        <v>30</v>
      </c>
      <c r="AX205" s="14" t="s">
        <v>73</v>
      </c>
      <c r="AY205" s="286" t="s">
        <v>152</v>
      </c>
    </row>
    <row r="206" s="15" customFormat="1">
      <c r="A206" s="15"/>
      <c r="B206" s="287"/>
      <c r="C206" s="288"/>
      <c r="D206" s="235" t="s">
        <v>897</v>
      </c>
      <c r="E206" s="289" t="s">
        <v>1</v>
      </c>
      <c r="F206" s="290" t="s">
        <v>899</v>
      </c>
      <c r="G206" s="288"/>
      <c r="H206" s="291">
        <v>1</v>
      </c>
      <c r="I206" s="292"/>
      <c r="J206" s="288"/>
      <c r="K206" s="288"/>
      <c r="L206" s="293"/>
      <c r="M206" s="294"/>
      <c r="N206" s="295"/>
      <c r="O206" s="295"/>
      <c r="P206" s="295"/>
      <c r="Q206" s="295"/>
      <c r="R206" s="295"/>
      <c r="S206" s="295"/>
      <c r="T206" s="296"/>
      <c r="U206" s="15"/>
      <c r="V206" s="15"/>
      <c r="W206" s="15"/>
      <c r="X206" s="15"/>
      <c r="Y206" s="15"/>
      <c r="Z206" s="15"/>
      <c r="AA206" s="15"/>
      <c r="AB206" s="15"/>
      <c r="AC206" s="15"/>
      <c r="AD206" s="15"/>
      <c r="AE206" s="15"/>
      <c r="AT206" s="297" t="s">
        <v>897</v>
      </c>
      <c r="AU206" s="297" t="s">
        <v>83</v>
      </c>
      <c r="AV206" s="15" t="s">
        <v>169</v>
      </c>
      <c r="AW206" s="15" t="s">
        <v>30</v>
      </c>
      <c r="AX206" s="15" t="s">
        <v>81</v>
      </c>
      <c r="AY206" s="297" t="s">
        <v>152</v>
      </c>
    </row>
    <row r="207" s="2" customFormat="1" ht="21.75" customHeight="1">
      <c r="A207" s="39"/>
      <c r="B207" s="40"/>
      <c r="C207" s="221" t="s">
        <v>230</v>
      </c>
      <c r="D207" s="221" t="s">
        <v>153</v>
      </c>
      <c r="E207" s="222" t="s">
        <v>981</v>
      </c>
      <c r="F207" s="223" t="s">
        <v>982</v>
      </c>
      <c r="G207" s="224" t="s">
        <v>293</v>
      </c>
      <c r="H207" s="225">
        <v>1</v>
      </c>
      <c r="I207" s="226"/>
      <c r="J207" s="227">
        <f>ROUND(I207*H207,2)</f>
        <v>0</v>
      </c>
      <c r="K207" s="228"/>
      <c r="L207" s="45"/>
      <c r="M207" s="229" t="s">
        <v>1</v>
      </c>
      <c r="N207" s="230" t="s">
        <v>38</v>
      </c>
      <c r="O207" s="92"/>
      <c r="P207" s="231">
        <f>O207*H207</f>
        <v>0</v>
      </c>
      <c r="Q207" s="231">
        <v>0</v>
      </c>
      <c r="R207" s="231">
        <f>Q207*H207</f>
        <v>0</v>
      </c>
      <c r="S207" s="231">
        <v>0</v>
      </c>
      <c r="T207" s="232">
        <f>S207*H207</f>
        <v>0</v>
      </c>
      <c r="U207" s="39"/>
      <c r="V207" s="39"/>
      <c r="W207" s="39"/>
      <c r="X207" s="39"/>
      <c r="Y207" s="39"/>
      <c r="Z207" s="39"/>
      <c r="AA207" s="39"/>
      <c r="AB207" s="39"/>
      <c r="AC207" s="39"/>
      <c r="AD207" s="39"/>
      <c r="AE207" s="39"/>
      <c r="AR207" s="233" t="s">
        <v>225</v>
      </c>
      <c r="AT207" s="233" t="s">
        <v>153</v>
      </c>
      <c r="AU207" s="233" t="s">
        <v>83</v>
      </c>
      <c r="AY207" s="18" t="s">
        <v>152</v>
      </c>
      <c r="BE207" s="234">
        <f>IF(N207="základní",J207,0)</f>
        <v>0</v>
      </c>
      <c r="BF207" s="234">
        <f>IF(N207="snížená",J207,0)</f>
        <v>0</v>
      </c>
      <c r="BG207" s="234">
        <f>IF(N207="zákl. přenesená",J207,0)</f>
        <v>0</v>
      </c>
      <c r="BH207" s="234">
        <f>IF(N207="sníž. přenesená",J207,0)</f>
        <v>0</v>
      </c>
      <c r="BI207" s="234">
        <f>IF(N207="nulová",J207,0)</f>
        <v>0</v>
      </c>
      <c r="BJ207" s="18" t="s">
        <v>81</v>
      </c>
      <c r="BK207" s="234">
        <f>ROUND(I207*H207,2)</f>
        <v>0</v>
      </c>
      <c r="BL207" s="18" t="s">
        <v>225</v>
      </c>
      <c r="BM207" s="233" t="s">
        <v>983</v>
      </c>
    </row>
    <row r="208" s="2" customFormat="1">
      <c r="A208" s="39"/>
      <c r="B208" s="40"/>
      <c r="C208" s="41"/>
      <c r="D208" s="235" t="s">
        <v>159</v>
      </c>
      <c r="E208" s="41"/>
      <c r="F208" s="236" t="s">
        <v>984</v>
      </c>
      <c r="G208" s="41"/>
      <c r="H208" s="41"/>
      <c r="I208" s="237"/>
      <c r="J208" s="41"/>
      <c r="K208" s="41"/>
      <c r="L208" s="45"/>
      <c r="M208" s="238"/>
      <c r="N208" s="239"/>
      <c r="O208" s="92"/>
      <c r="P208" s="92"/>
      <c r="Q208" s="92"/>
      <c r="R208" s="92"/>
      <c r="S208" s="92"/>
      <c r="T208" s="93"/>
      <c r="U208" s="39"/>
      <c r="V208" s="39"/>
      <c r="W208" s="39"/>
      <c r="X208" s="39"/>
      <c r="Y208" s="39"/>
      <c r="Z208" s="39"/>
      <c r="AA208" s="39"/>
      <c r="AB208" s="39"/>
      <c r="AC208" s="39"/>
      <c r="AD208" s="39"/>
      <c r="AE208" s="39"/>
      <c r="AT208" s="18" t="s">
        <v>159</v>
      </c>
      <c r="AU208" s="18" t="s">
        <v>83</v>
      </c>
    </row>
    <row r="209" s="14" customFormat="1">
      <c r="A209" s="14"/>
      <c r="B209" s="276"/>
      <c r="C209" s="277"/>
      <c r="D209" s="235" t="s">
        <v>897</v>
      </c>
      <c r="E209" s="278" t="s">
        <v>1</v>
      </c>
      <c r="F209" s="279" t="s">
        <v>980</v>
      </c>
      <c r="G209" s="277"/>
      <c r="H209" s="280">
        <v>1</v>
      </c>
      <c r="I209" s="281"/>
      <c r="J209" s="277"/>
      <c r="K209" s="277"/>
      <c r="L209" s="282"/>
      <c r="M209" s="283"/>
      <c r="N209" s="284"/>
      <c r="O209" s="284"/>
      <c r="P209" s="284"/>
      <c r="Q209" s="284"/>
      <c r="R209" s="284"/>
      <c r="S209" s="284"/>
      <c r="T209" s="285"/>
      <c r="U209" s="14"/>
      <c r="V209" s="14"/>
      <c r="W209" s="14"/>
      <c r="X209" s="14"/>
      <c r="Y209" s="14"/>
      <c r="Z209" s="14"/>
      <c r="AA209" s="14"/>
      <c r="AB209" s="14"/>
      <c r="AC209" s="14"/>
      <c r="AD209" s="14"/>
      <c r="AE209" s="14"/>
      <c r="AT209" s="286" t="s">
        <v>897</v>
      </c>
      <c r="AU209" s="286" t="s">
        <v>83</v>
      </c>
      <c r="AV209" s="14" t="s">
        <v>83</v>
      </c>
      <c r="AW209" s="14" t="s">
        <v>30</v>
      </c>
      <c r="AX209" s="14" t="s">
        <v>73</v>
      </c>
      <c r="AY209" s="286" t="s">
        <v>152</v>
      </c>
    </row>
    <row r="210" s="15" customFormat="1">
      <c r="A210" s="15"/>
      <c r="B210" s="287"/>
      <c r="C210" s="288"/>
      <c r="D210" s="235" t="s">
        <v>897</v>
      </c>
      <c r="E210" s="289" t="s">
        <v>1</v>
      </c>
      <c r="F210" s="290" t="s">
        <v>899</v>
      </c>
      <c r="G210" s="288"/>
      <c r="H210" s="291">
        <v>1</v>
      </c>
      <c r="I210" s="292"/>
      <c r="J210" s="288"/>
      <c r="K210" s="288"/>
      <c r="L210" s="293"/>
      <c r="M210" s="294"/>
      <c r="N210" s="295"/>
      <c r="O210" s="295"/>
      <c r="P210" s="295"/>
      <c r="Q210" s="295"/>
      <c r="R210" s="295"/>
      <c r="S210" s="295"/>
      <c r="T210" s="296"/>
      <c r="U210" s="15"/>
      <c r="V210" s="15"/>
      <c r="W210" s="15"/>
      <c r="X210" s="15"/>
      <c r="Y210" s="15"/>
      <c r="Z210" s="15"/>
      <c r="AA210" s="15"/>
      <c r="AB210" s="15"/>
      <c r="AC210" s="15"/>
      <c r="AD210" s="15"/>
      <c r="AE210" s="15"/>
      <c r="AT210" s="297" t="s">
        <v>897</v>
      </c>
      <c r="AU210" s="297" t="s">
        <v>83</v>
      </c>
      <c r="AV210" s="15" t="s">
        <v>169</v>
      </c>
      <c r="AW210" s="15" t="s">
        <v>30</v>
      </c>
      <c r="AX210" s="15" t="s">
        <v>81</v>
      </c>
      <c r="AY210" s="297" t="s">
        <v>152</v>
      </c>
    </row>
    <row r="211" s="2" customFormat="1" ht="21.75" customHeight="1">
      <c r="A211" s="39"/>
      <c r="B211" s="40"/>
      <c r="C211" s="221" t="s">
        <v>234</v>
      </c>
      <c r="D211" s="221" t="s">
        <v>153</v>
      </c>
      <c r="E211" s="222" t="s">
        <v>985</v>
      </c>
      <c r="F211" s="223" t="s">
        <v>986</v>
      </c>
      <c r="G211" s="224" t="s">
        <v>366</v>
      </c>
      <c r="H211" s="262"/>
      <c r="I211" s="226"/>
      <c r="J211" s="227">
        <f>ROUND(I211*H211,2)</f>
        <v>0</v>
      </c>
      <c r="K211" s="228"/>
      <c r="L211" s="45"/>
      <c r="M211" s="229" t="s">
        <v>1</v>
      </c>
      <c r="N211" s="230" t="s">
        <v>38</v>
      </c>
      <c r="O211" s="92"/>
      <c r="P211" s="231">
        <f>O211*H211</f>
        <v>0</v>
      </c>
      <c r="Q211" s="231">
        <v>0</v>
      </c>
      <c r="R211" s="231">
        <f>Q211*H211</f>
        <v>0</v>
      </c>
      <c r="S211" s="231">
        <v>0</v>
      </c>
      <c r="T211" s="232">
        <f>S211*H211</f>
        <v>0</v>
      </c>
      <c r="U211" s="39"/>
      <c r="V211" s="39"/>
      <c r="W211" s="39"/>
      <c r="X211" s="39"/>
      <c r="Y211" s="39"/>
      <c r="Z211" s="39"/>
      <c r="AA211" s="39"/>
      <c r="AB211" s="39"/>
      <c r="AC211" s="39"/>
      <c r="AD211" s="39"/>
      <c r="AE211" s="39"/>
      <c r="AR211" s="233" t="s">
        <v>225</v>
      </c>
      <c r="AT211" s="233" t="s">
        <v>153</v>
      </c>
      <c r="AU211" s="233" t="s">
        <v>83</v>
      </c>
      <c r="AY211" s="18" t="s">
        <v>152</v>
      </c>
      <c r="BE211" s="234">
        <f>IF(N211="základní",J211,0)</f>
        <v>0</v>
      </c>
      <c r="BF211" s="234">
        <f>IF(N211="snížená",J211,0)</f>
        <v>0</v>
      </c>
      <c r="BG211" s="234">
        <f>IF(N211="zákl. přenesená",J211,0)</f>
        <v>0</v>
      </c>
      <c r="BH211" s="234">
        <f>IF(N211="sníž. přenesená",J211,0)</f>
        <v>0</v>
      </c>
      <c r="BI211" s="234">
        <f>IF(N211="nulová",J211,0)</f>
        <v>0</v>
      </c>
      <c r="BJ211" s="18" t="s">
        <v>81</v>
      </c>
      <c r="BK211" s="234">
        <f>ROUND(I211*H211,2)</f>
        <v>0</v>
      </c>
      <c r="BL211" s="18" t="s">
        <v>225</v>
      </c>
      <c r="BM211" s="233" t="s">
        <v>987</v>
      </c>
    </row>
    <row r="212" s="2" customFormat="1">
      <c r="A212" s="39"/>
      <c r="B212" s="40"/>
      <c r="C212" s="41"/>
      <c r="D212" s="235" t="s">
        <v>159</v>
      </c>
      <c r="E212" s="41"/>
      <c r="F212" s="236" t="s">
        <v>988</v>
      </c>
      <c r="G212" s="41"/>
      <c r="H212" s="41"/>
      <c r="I212" s="237"/>
      <c r="J212" s="41"/>
      <c r="K212" s="41"/>
      <c r="L212" s="45"/>
      <c r="M212" s="238"/>
      <c r="N212" s="239"/>
      <c r="O212" s="92"/>
      <c r="P212" s="92"/>
      <c r="Q212" s="92"/>
      <c r="R212" s="92"/>
      <c r="S212" s="92"/>
      <c r="T212" s="93"/>
      <c r="U212" s="39"/>
      <c r="V212" s="39"/>
      <c r="W212" s="39"/>
      <c r="X212" s="39"/>
      <c r="Y212" s="39"/>
      <c r="Z212" s="39"/>
      <c r="AA212" s="39"/>
      <c r="AB212" s="39"/>
      <c r="AC212" s="39"/>
      <c r="AD212" s="39"/>
      <c r="AE212" s="39"/>
      <c r="AT212" s="18" t="s">
        <v>159</v>
      </c>
      <c r="AU212" s="18" t="s">
        <v>83</v>
      </c>
    </row>
    <row r="213" s="11" customFormat="1" ht="22.8" customHeight="1">
      <c r="A213" s="11"/>
      <c r="B213" s="207"/>
      <c r="C213" s="208"/>
      <c r="D213" s="209" t="s">
        <v>72</v>
      </c>
      <c r="E213" s="260" t="s">
        <v>989</v>
      </c>
      <c r="F213" s="260" t="s">
        <v>990</v>
      </c>
      <c r="G213" s="208"/>
      <c r="H213" s="208"/>
      <c r="I213" s="211"/>
      <c r="J213" s="261">
        <f>BK213</f>
        <v>0</v>
      </c>
      <c r="K213" s="208"/>
      <c r="L213" s="213"/>
      <c r="M213" s="214"/>
      <c r="N213" s="215"/>
      <c r="O213" s="215"/>
      <c r="P213" s="216">
        <f>SUM(P214:P227)</f>
        <v>0</v>
      </c>
      <c r="Q213" s="215"/>
      <c r="R213" s="216">
        <f>SUM(R214:R227)</f>
        <v>0</v>
      </c>
      <c r="S213" s="215"/>
      <c r="T213" s="217">
        <f>SUM(T214:T227)</f>
        <v>0</v>
      </c>
      <c r="U213" s="11"/>
      <c r="V213" s="11"/>
      <c r="W213" s="11"/>
      <c r="X213" s="11"/>
      <c r="Y213" s="11"/>
      <c r="Z213" s="11"/>
      <c r="AA213" s="11"/>
      <c r="AB213" s="11"/>
      <c r="AC213" s="11"/>
      <c r="AD213" s="11"/>
      <c r="AE213" s="11"/>
      <c r="AR213" s="218" t="s">
        <v>83</v>
      </c>
      <c r="AT213" s="219" t="s">
        <v>72</v>
      </c>
      <c r="AU213" s="219" t="s">
        <v>81</v>
      </c>
      <c r="AY213" s="218" t="s">
        <v>152</v>
      </c>
      <c r="BK213" s="220">
        <f>SUM(BK214:BK227)</f>
        <v>0</v>
      </c>
    </row>
    <row r="214" s="2" customFormat="1" ht="16.5" customHeight="1">
      <c r="A214" s="39"/>
      <c r="B214" s="40"/>
      <c r="C214" s="221" t="s">
        <v>239</v>
      </c>
      <c r="D214" s="221" t="s">
        <v>153</v>
      </c>
      <c r="E214" s="222" t="s">
        <v>991</v>
      </c>
      <c r="F214" s="223" t="s">
        <v>992</v>
      </c>
      <c r="G214" s="224" t="s">
        <v>293</v>
      </c>
      <c r="H214" s="225">
        <v>1</v>
      </c>
      <c r="I214" s="226"/>
      <c r="J214" s="227">
        <f>ROUND(I214*H214,2)</f>
        <v>0</v>
      </c>
      <c r="K214" s="228"/>
      <c r="L214" s="45"/>
      <c r="M214" s="229" t="s">
        <v>1</v>
      </c>
      <c r="N214" s="230" t="s">
        <v>38</v>
      </c>
      <c r="O214" s="92"/>
      <c r="P214" s="231">
        <f>O214*H214</f>
        <v>0</v>
      </c>
      <c r="Q214" s="231">
        <v>0</v>
      </c>
      <c r="R214" s="231">
        <f>Q214*H214</f>
        <v>0</v>
      </c>
      <c r="S214" s="231">
        <v>0</v>
      </c>
      <c r="T214" s="232">
        <f>S214*H214</f>
        <v>0</v>
      </c>
      <c r="U214" s="39"/>
      <c r="V214" s="39"/>
      <c r="W214" s="39"/>
      <c r="X214" s="39"/>
      <c r="Y214" s="39"/>
      <c r="Z214" s="39"/>
      <c r="AA214" s="39"/>
      <c r="AB214" s="39"/>
      <c r="AC214" s="39"/>
      <c r="AD214" s="39"/>
      <c r="AE214" s="39"/>
      <c r="AR214" s="233" t="s">
        <v>225</v>
      </c>
      <c r="AT214" s="233" t="s">
        <v>153</v>
      </c>
      <c r="AU214" s="233" t="s">
        <v>83</v>
      </c>
      <c r="AY214" s="18" t="s">
        <v>152</v>
      </c>
      <c r="BE214" s="234">
        <f>IF(N214="základní",J214,0)</f>
        <v>0</v>
      </c>
      <c r="BF214" s="234">
        <f>IF(N214="snížená",J214,0)</f>
        <v>0</v>
      </c>
      <c r="BG214" s="234">
        <f>IF(N214="zákl. přenesená",J214,0)</f>
        <v>0</v>
      </c>
      <c r="BH214" s="234">
        <f>IF(N214="sníž. přenesená",J214,0)</f>
        <v>0</v>
      </c>
      <c r="BI214" s="234">
        <f>IF(N214="nulová",J214,0)</f>
        <v>0</v>
      </c>
      <c r="BJ214" s="18" t="s">
        <v>81</v>
      </c>
      <c r="BK214" s="234">
        <f>ROUND(I214*H214,2)</f>
        <v>0</v>
      </c>
      <c r="BL214" s="18" t="s">
        <v>225</v>
      </c>
      <c r="BM214" s="233" t="s">
        <v>993</v>
      </c>
    </row>
    <row r="215" s="2" customFormat="1">
      <c r="A215" s="39"/>
      <c r="B215" s="40"/>
      <c r="C215" s="41"/>
      <c r="D215" s="235" t="s">
        <v>159</v>
      </c>
      <c r="E215" s="41"/>
      <c r="F215" s="236" t="s">
        <v>994</v>
      </c>
      <c r="G215" s="41"/>
      <c r="H215" s="41"/>
      <c r="I215" s="237"/>
      <c r="J215" s="41"/>
      <c r="K215" s="41"/>
      <c r="L215" s="45"/>
      <c r="M215" s="238"/>
      <c r="N215" s="239"/>
      <c r="O215" s="92"/>
      <c r="P215" s="92"/>
      <c r="Q215" s="92"/>
      <c r="R215" s="92"/>
      <c r="S215" s="92"/>
      <c r="T215" s="93"/>
      <c r="U215" s="39"/>
      <c r="V215" s="39"/>
      <c r="W215" s="39"/>
      <c r="X215" s="39"/>
      <c r="Y215" s="39"/>
      <c r="Z215" s="39"/>
      <c r="AA215" s="39"/>
      <c r="AB215" s="39"/>
      <c r="AC215" s="39"/>
      <c r="AD215" s="39"/>
      <c r="AE215" s="39"/>
      <c r="AT215" s="18" t="s">
        <v>159</v>
      </c>
      <c r="AU215" s="18" t="s">
        <v>83</v>
      </c>
    </row>
    <row r="216" s="2" customFormat="1" ht="21.75" customHeight="1">
      <c r="A216" s="39"/>
      <c r="B216" s="40"/>
      <c r="C216" s="221" t="s">
        <v>243</v>
      </c>
      <c r="D216" s="221" t="s">
        <v>153</v>
      </c>
      <c r="E216" s="222" t="s">
        <v>995</v>
      </c>
      <c r="F216" s="223" t="s">
        <v>996</v>
      </c>
      <c r="G216" s="224" t="s">
        <v>293</v>
      </c>
      <c r="H216" s="225">
        <v>1</v>
      </c>
      <c r="I216" s="226"/>
      <c r="J216" s="227">
        <f>ROUND(I216*H216,2)</f>
        <v>0</v>
      </c>
      <c r="K216" s="228"/>
      <c r="L216" s="45"/>
      <c r="M216" s="229" t="s">
        <v>1</v>
      </c>
      <c r="N216" s="230" t="s">
        <v>38</v>
      </c>
      <c r="O216" s="92"/>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225</v>
      </c>
      <c r="AT216" s="233" t="s">
        <v>153</v>
      </c>
      <c r="AU216" s="233" t="s">
        <v>83</v>
      </c>
      <c r="AY216" s="18" t="s">
        <v>152</v>
      </c>
      <c r="BE216" s="234">
        <f>IF(N216="základní",J216,0)</f>
        <v>0</v>
      </c>
      <c r="BF216" s="234">
        <f>IF(N216="snížená",J216,0)</f>
        <v>0</v>
      </c>
      <c r="BG216" s="234">
        <f>IF(N216="zákl. přenesená",J216,0)</f>
        <v>0</v>
      </c>
      <c r="BH216" s="234">
        <f>IF(N216="sníž. přenesená",J216,0)</f>
        <v>0</v>
      </c>
      <c r="BI216" s="234">
        <f>IF(N216="nulová",J216,0)</f>
        <v>0</v>
      </c>
      <c r="BJ216" s="18" t="s">
        <v>81</v>
      </c>
      <c r="BK216" s="234">
        <f>ROUND(I216*H216,2)</f>
        <v>0</v>
      </c>
      <c r="BL216" s="18" t="s">
        <v>225</v>
      </c>
      <c r="BM216" s="233" t="s">
        <v>997</v>
      </c>
    </row>
    <row r="217" s="2" customFormat="1">
      <c r="A217" s="39"/>
      <c r="B217" s="40"/>
      <c r="C217" s="41"/>
      <c r="D217" s="235" t="s">
        <v>159</v>
      </c>
      <c r="E217" s="41"/>
      <c r="F217" s="236" t="s">
        <v>998</v>
      </c>
      <c r="G217" s="41"/>
      <c r="H217" s="41"/>
      <c r="I217" s="237"/>
      <c r="J217" s="41"/>
      <c r="K217" s="41"/>
      <c r="L217" s="45"/>
      <c r="M217" s="238"/>
      <c r="N217" s="239"/>
      <c r="O217" s="92"/>
      <c r="P217" s="92"/>
      <c r="Q217" s="92"/>
      <c r="R217" s="92"/>
      <c r="S217" s="92"/>
      <c r="T217" s="93"/>
      <c r="U217" s="39"/>
      <c r="V217" s="39"/>
      <c r="W217" s="39"/>
      <c r="X217" s="39"/>
      <c r="Y217" s="39"/>
      <c r="Z217" s="39"/>
      <c r="AA217" s="39"/>
      <c r="AB217" s="39"/>
      <c r="AC217" s="39"/>
      <c r="AD217" s="39"/>
      <c r="AE217" s="39"/>
      <c r="AT217" s="18" t="s">
        <v>159</v>
      </c>
      <c r="AU217" s="18" t="s">
        <v>83</v>
      </c>
    </row>
    <row r="218" s="14" customFormat="1">
      <c r="A218" s="14"/>
      <c r="B218" s="276"/>
      <c r="C218" s="277"/>
      <c r="D218" s="235" t="s">
        <v>897</v>
      </c>
      <c r="E218" s="278" t="s">
        <v>1</v>
      </c>
      <c r="F218" s="279" t="s">
        <v>999</v>
      </c>
      <c r="G218" s="277"/>
      <c r="H218" s="280">
        <v>1</v>
      </c>
      <c r="I218" s="281"/>
      <c r="J218" s="277"/>
      <c r="K218" s="277"/>
      <c r="L218" s="282"/>
      <c r="M218" s="283"/>
      <c r="N218" s="284"/>
      <c r="O218" s="284"/>
      <c r="P218" s="284"/>
      <c r="Q218" s="284"/>
      <c r="R218" s="284"/>
      <c r="S218" s="284"/>
      <c r="T218" s="285"/>
      <c r="U218" s="14"/>
      <c r="V218" s="14"/>
      <c r="W218" s="14"/>
      <c r="X218" s="14"/>
      <c r="Y218" s="14"/>
      <c r="Z218" s="14"/>
      <c r="AA218" s="14"/>
      <c r="AB218" s="14"/>
      <c r="AC218" s="14"/>
      <c r="AD218" s="14"/>
      <c r="AE218" s="14"/>
      <c r="AT218" s="286" t="s">
        <v>897</v>
      </c>
      <c r="AU218" s="286" t="s">
        <v>83</v>
      </c>
      <c r="AV218" s="14" t="s">
        <v>83</v>
      </c>
      <c r="AW218" s="14" t="s">
        <v>30</v>
      </c>
      <c r="AX218" s="14" t="s">
        <v>73</v>
      </c>
      <c r="AY218" s="286" t="s">
        <v>152</v>
      </c>
    </row>
    <row r="219" s="15" customFormat="1">
      <c r="A219" s="15"/>
      <c r="B219" s="287"/>
      <c r="C219" s="288"/>
      <c r="D219" s="235" t="s">
        <v>897</v>
      </c>
      <c r="E219" s="289" t="s">
        <v>1</v>
      </c>
      <c r="F219" s="290" t="s">
        <v>899</v>
      </c>
      <c r="G219" s="288"/>
      <c r="H219" s="291">
        <v>1</v>
      </c>
      <c r="I219" s="292"/>
      <c r="J219" s="288"/>
      <c r="K219" s="288"/>
      <c r="L219" s="293"/>
      <c r="M219" s="294"/>
      <c r="N219" s="295"/>
      <c r="O219" s="295"/>
      <c r="P219" s="295"/>
      <c r="Q219" s="295"/>
      <c r="R219" s="295"/>
      <c r="S219" s="295"/>
      <c r="T219" s="296"/>
      <c r="U219" s="15"/>
      <c r="V219" s="15"/>
      <c r="W219" s="15"/>
      <c r="X219" s="15"/>
      <c r="Y219" s="15"/>
      <c r="Z219" s="15"/>
      <c r="AA219" s="15"/>
      <c r="AB219" s="15"/>
      <c r="AC219" s="15"/>
      <c r="AD219" s="15"/>
      <c r="AE219" s="15"/>
      <c r="AT219" s="297" t="s">
        <v>897</v>
      </c>
      <c r="AU219" s="297" t="s">
        <v>83</v>
      </c>
      <c r="AV219" s="15" t="s">
        <v>169</v>
      </c>
      <c r="AW219" s="15" t="s">
        <v>30</v>
      </c>
      <c r="AX219" s="15" t="s">
        <v>81</v>
      </c>
      <c r="AY219" s="297" t="s">
        <v>152</v>
      </c>
    </row>
    <row r="220" s="2" customFormat="1" ht="33" customHeight="1">
      <c r="A220" s="39"/>
      <c r="B220" s="40"/>
      <c r="C220" s="221" t="s">
        <v>7</v>
      </c>
      <c r="D220" s="221" t="s">
        <v>153</v>
      </c>
      <c r="E220" s="222" t="s">
        <v>1000</v>
      </c>
      <c r="F220" s="223" t="s">
        <v>1001</v>
      </c>
      <c r="G220" s="224" t="s">
        <v>293</v>
      </c>
      <c r="H220" s="225">
        <v>1</v>
      </c>
      <c r="I220" s="226"/>
      <c r="J220" s="227">
        <f>ROUND(I220*H220,2)</f>
        <v>0</v>
      </c>
      <c r="K220" s="228"/>
      <c r="L220" s="45"/>
      <c r="M220" s="229" t="s">
        <v>1</v>
      </c>
      <c r="N220" s="230" t="s">
        <v>38</v>
      </c>
      <c r="O220" s="92"/>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225</v>
      </c>
      <c r="AT220" s="233" t="s">
        <v>153</v>
      </c>
      <c r="AU220" s="233" t="s">
        <v>83</v>
      </c>
      <c r="AY220" s="18" t="s">
        <v>152</v>
      </c>
      <c r="BE220" s="234">
        <f>IF(N220="základní",J220,0)</f>
        <v>0</v>
      </c>
      <c r="BF220" s="234">
        <f>IF(N220="snížená",J220,0)</f>
        <v>0</v>
      </c>
      <c r="BG220" s="234">
        <f>IF(N220="zákl. přenesená",J220,0)</f>
        <v>0</v>
      </c>
      <c r="BH220" s="234">
        <f>IF(N220="sníž. přenesená",J220,0)</f>
        <v>0</v>
      </c>
      <c r="BI220" s="234">
        <f>IF(N220="nulová",J220,0)</f>
        <v>0</v>
      </c>
      <c r="BJ220" s="18" t="s">
        <v>81</v>
      </c>
      <c r="BK220" s="234">
        <f>ROUND(I220*H220,2)</f>
        <v>0</v>
      </c>
      <c r="BL220" s="18" t="s">
        <v>225</v>
      </c>
      <c r="BM220" s="233" t="s">
        <v>1002</v>
      </c>
    </row>
    <row r="221" s="2" customFormat="1">
      <c r="A221" s="39"/>
      <c r="B221" s="40"/>
      <c r="C221" s="41"/>
      <c r="D221" s="235" t="s">
        <v>159</v>
      </c>
      <c r="E221" s="41"/>
      <c r="F221" s="236" t="s">
        <v>1001</v>
      </c>
      <c r="G221" s="41"/>
      <c r="H221" s="41"/>
      <c r="I221" s="237"/>
      <c r="J221" s="41"/>
      <c r="K221" s="41"/>
      <c r="L221" s="45"/>
      <c r="M221" s="238"/>
      <c r="N221" s="239"/>
      <c r="O221" s="92"/>
      <c r="P221" s="92"/>
      <c r="Q221" s="92"/>
      <c r="R221" s="92"/>
      <c r="S221" s="92"/>
      <c r="T221" s="93"/>
      <c r="U221" s="39"/>
      <c r="V221" s="39"/>
      <c r="W221" s="39"/>
      <c r="X221" s="39"/>
      <c r="Y221" s="39"/>
      <c r="Z221" s="39"/>
      <c r="AA221" s="39"/>
      <c r="AB221" s="39"/>
      <c r="AC221" s="39"/>
      <c r="AD221" s="39"/>
      <c r="AE221" s="39"/>
      <c r="AT221" s="18" t="s">
        <v>159</v>
      </c>
      <c r="AU221" s="18" t="s">
        <v>83</v>
      </c>
    </row>
    <row r="222" s="14" customFormat="1">
      <c r="A222" s="14"/>
      <c r="B222" s="276"/>
      <c r="C222" s="277"/>
      <c r="D222" s="235" t="s">
        <v>897</v>
      </c>
      <c r="E222" s="278" t="s">
        <v>1</v>
      </c>
      <c r="F222" s="279" t="s">
        <v>980</v>
      </c>
      <c r="G222" s="277"/>
      <c r="H222" s="280">
        <v>1</v>
      </c>
      <c r="I222" s="281"/>
      <c r="J222" s="277"/>
      <c r="K222" s="277"/>
      <c r="L222" s="282"/>
      <c r="M222" s="283"/>
      <c r="N222" s="284"/>
      <c r="O222" s="284"/>
      <c r="P222" s="284"/>
      <c r="Q222" s="284"/>
      <c r="R222" s="284"/>
      <c r="S222" s="284"/>
      <c r="T222" s="285"/>
      <c r="U222" s="14"/>
      <c r="V222" s="14"/>
      <c r="W222" s="14"/>
      <c r="X222" s="14"/>
      <c r="Y222" s="14"/>
      <c r="Z222" s="14"/>
      <c r="AA222" s="14"/>
      <c r="AB222" s="14"/>
      <c r="AC222" s="14"/>
      <c r="AD222" s="14"/>
      <c r="AE222" s="14"/>
      <c r="AT222" s="286" t="s">
        <v>897</v>
      </c>
      <c r="AU222" s="286" t="s">
        <v>83</v>
      </c>
      <c r="AV222" s="14" t="s">
        <v>83</v>
      </c>
      <c r="AW222" s="14" t="s">
        <v>30</v>
      </c>
      <c r="AX222" s="14" t="s">
        <v>73</v>
      </c>
      <c r="AY222" s="286" t="s">
        <v>152</v>
      </c>
    </row>
    <row r="223" s="15" customFormat="1">
      <c r="A223" s="15"/>
      <c r="B223" s="287"/>
      <c r="C223" s="288"/>
      <c r="D223" s="235" t="s">
        <v>897</v>
      </c>
      <c r="E223" s="289" t="s">
        <v>1</v>
      </c>
      <c r="F223" s="290" t="s">
        <v>899</v>
      </c>
      <c r="G223" s="288"/>
      <c r="H223" s="291">
        <v>1</v>
      </c>
      <c r="I223" s="292"/>
      <c r="J223" s="288"/>
      <c r="K223" s="288"/>
      <c r="L223" s="293"/>
      <c r="M223" s="294"/>
      <c r="N223" s="295"/>
      <c r="O223" s="295"/>
      <c r="P223" s="295"/>
      <c r="Q223" s="295"/>
      <c r="R223" s="295"/>
      <c r="S223" s="295"/>
      <c r="T223" s="296"/>
      <c r="U223" s="15"/>
      <c r="V223" s="15"/>
      <c r="W223" s="15"/>
      <c r="X223" s="15"/>
      <c r="Y223" s="15"/>
      <c r="Z223" s="15"/>
      <c r="AA223" s="15"/>
      <c r="AB223" s="15"/>
      <c r="AC223" s="15"/>
      <c r="AD223" s="15"/>
      <c r="AE223" s="15"/>
      <c r="AT223" s="297" t="s">
        <v>897</v>
      </c>
      <c r="AU223" s="297" t="s">
        <v>83</v>
      </c>
      <c r="AV223" s="15" t="s">
        <v>169</v>
      </c>
      <c r="AW223" s="15" t="s">
        <v>30</v>
      </c>
      <c r="AX223" s="15" t="s">
        <v>81</v>
      </c>
      <c r="AY223" s="297" t="s">
        <v>152</v>
      </c>
    </row>
    <row r="224" s="2" customFormat="1" ht="16.5" customHeight="1">
      <c r="A224" s="39"/>
      <c r="B224" s="40"/>
      <c r="C224" s="221" t="s">
        <v>250</v>
      </c>
      <c r="D224" s="221" t="s">
        <v>153</v>
      </c>
      <c r="E224" s="222" t="s">
        <v>1003</v>
      </c>
      <c r="F224" s="223" t="s">
        <v>1004</v>
      </c>
      <c r="G224" s="224" t="s">
        <v>293</v>
      </c>
      <c r="H224" s="225">
        <v>1</v>
      </c>
      <c r="I224" s="226"/>
      <c r="J224" s="227">
        <f>ROUND(I224*H224,2)</f>
        <v>0</v>
      </c>
      <c r="K224" s="228"/>
      <c r="L224" s="45"/>
      <c r="M224" s="229" t="s">
        <v>1</v>
      </c>
      <c r="N224" s="230" t="s">
        <v>38</v>
      </c>
      <c r="O224" s="92"/>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225</v>
      </c>
      <c r="AT224" s="233" t="s">
        <v>153</v>
      </c>
      <c r="AU224" s="233" t="s">
        <v>83</v>
      </c>
      <c r="AY224" s="18" t="s">
        <v>152</v>
      </c>
      <c r="BE224" s="234">
        <f>IF(N224="základní",J224,0)</f>
        <v>0</v>
      </c>
      <c r="BF224" s="234">
        <f>IF(N224="snížená",J224,0)</f>
        <v>0</v>
      </c>
      <c r="BG224" s="234">
        <f>IF(N224="zákl. přenesená",J224,0)</f>
        <v>0</v>
      </c>
      <c r="BH224" s="234">
        <f>IF(N224="sníž. přenesená",J224,0)</f>
        <v>0</v>
      </c>
      <c r="BI224" s="234">
        <f>IF(N224="nulová",J224,0)</f>
        <v>0</v>
      </c>
      <c r="BJ224" s="18" t="s">
        <v>81</v>
      </c>
      <c r="BK224" s="234">
        <f>ROUND(I224*H224,2)</f>
        <v>0</v>
      </c>
      <c r="BL224" s="18" t="s">
        <v>225</v>
      </c>
      <c r="BM224" s="233" t="s">
        <v>1005</v>
      </c>
    </row>
    <row r="225" s="2" customFormat="1">
      <c r="A225" s="39"/>
      <c r="B225" s="40"/>
      <c r="C225" s="41"/>
      <c r="D225" s="235" t="s">
        <v>159</v>
      </c>
      <c r="E225" s="41"/>
      <c r="F225" s="236" t="s">
        <v>1006</v>
      </c>
      <c r="G225" s="41"/>
      <c r="H225" s="41"/>
      <c r="I225" s="237"/>
      <c r="J225" s="41"/>
      <c r="K225" s="41"/>
      <c r="L225" s="45"/>
      <c r="M225" s="238"/>
      <c r="N225" s="239"/>
      <c r="O225" s="92"/>
      <c r="P225" s="92"/>
      <c r="Q225" s="92"/>
      <c r="R225" s="92"/>
      <c r="S225" s="92"/>
      <c r="T225" s="93"/>
      <c r="U225" s="39"/>
      <c r="V225" s="39"/>
      <c r="W225" s="39"/>
      <c r="X225" s="39"/>
      <c r="Y225" s="39"/>
      <c r="Z225" s="39"/>
      <c r="AA225" s="39"/>
      <c r="AB225" s="39"/>
      <c r="AC225" s="39"/>
      <c r="AD225" s="39"/>
      <c r="AE225" s="39"/>
      <c r="AT225" s="18" t="s">
        <v>159</v>
      </c>
      <c r="AU225" s="18" t="s">
        <v>83</v>
      </c>
    </row>
    <row r="226" s="2" customFormat="1" ht="21.75" customHeight="1">
      <c r="A226" s="39"/>
      <c r="B226" s="40"/>
      <c r="C226" s="221" t="s">
        <v>254</v>
      </c>
      <c r="D226" s="221" t="s">
        <v>153</v>
      </c>
      <c r="E226" s="222" t="s">
        <v>1007</v>
      </c>
      <c r="F226" s="223" t="s">
        <v>1008</v>
      </c>
      <c r="G226" s="224" t="s">
        <v>366</v>
      </c>
      <c r="H226" s="262"/>
      <c r="I226" s="226"/>
      <c r="J226" s="227">
        <f>ROUND(I226*H226,2)</f>
        <v>0</v>
      </c>
      <c r="K226" s="228"/>
      <c r="L226" s="45"/>
      <c r="M226" s="229" t="s">
        <v>1</v>
      </c>
      <c r="N226" s="230" t="s">
        <v>38</v>
      </c>
      <c r="O226" s="92"/>
      <c r="P226" s="231">
        <f>O226*H226</f>
        <v>0</v>
      </c>
      <c r="Q226" s="231">
        <v>0</v>
      </c>
      <c r="R226" s="231">
        <f>Q226*H226</f>
        <v>0</v>
      </c>
      <c r="S226" s="231">
        <v>0</v>
      </c>
      <c r="T226" s="232">
        <f>S226*H226</f>
        <v>0</v>
      </c>
      <c r="U226" s="39"/>
      <c r="V226" s="39"/>
      <c r="W226" s="39"/>
      <c r="X226" s="39"/>
      <c r="Y226" s="39"/>
      <c r="Z226" s="39"/>
      <c r="AA226" s="39"/>
      <c r="AB226" s="39"/>
      <c r="AC226" s="39"/>
      <c r="AD226" s="39"/>
      <c r="AE226" s="39"/>
      <c r="AR226" s="233" t="s">
        <v>225</v>
      </c>
      <c r="AT226" s="233" t="s">
        <v>153</v>
      </c>
      <c r="AU226" s="233" t="s">
        <v>83</v>
      </c>
      <c r="AY226" s="18" t="s">
        <v>152</v>
      </c>
      <c r="BE226" s="234">
        <f>IF(N226="základní",J226,0)</f>
        <v>0</v>
      </c>
      <c r="BF226" s="234">
        <f>IF(N226="snížená",J226,0)</f>
        <v>0</v>
      </c>
      <c r="BG226" s="234">
        <f>IF(N226="zákl. přenesená",J226,0)</f>
        <v>0</v>
      </c>
      <c r="BH226" s="234">
        <f>IF(N226="sníž. přenesená",J226,0)</f>
        <v>0</v>
      </c>
      <c r="BI226" s="234">
        <f>IF(N226="nulová",J226,0)</f>
        <v>0</v>
      </c>
      <c r="BJ226" s="18" t="s">
        <v>81</v>
      </c>
      <c r="BK226" s="234">
        <f>ROUND(I226*H226,2)</f>
        <v>0</v>
      </c>
      <c r="BL226" s="18" t="s">
        <v>225</v>
      </c>
      <c r="BM226" s="233" t="s">
        <v>1009</v>
      </c>
    </row>
    <row r="227" s="2" customFormat="1">
      <c r="A227" s="39"/>
      <c r="B227" s="40"/>
      <c r="C227" s="41"/>
      <c r="D227" s="235" t="s">
        <v>159</v>
      </c>
      <c r="E227" s="41"/>
      <c r="F227" s="236" t="s">
        <v>1010</v>
      </c>
      <c r="G227" s="41"/>
      <c r="H227" s="41"/>
      <c r="I227" s="237"/>
      <c r="J227" s="41"/>
      <c r="K227" s="41"/>
      <c r="L227" s="45"/>
      <c r="M227" s="238"/>
      <c r="N227" s="239"/>
      <c r="O227" s="92"/>
      <c r="P227" s="92"/>
      <c r="Q227" s="92"/>
      <c r="R227" s="92"/>
      <c r="S227" s="92"/>
      <c r="T227" s="93"/>
      <c r="U227" s="39"/>
      <c r="V227" s="39"/>
      <c r="W227" s="39"/>
      <c r="X227" s="39"/>
      <c r="Y227" s="39"/>
      <c r="Z227" s="39"/>
      <c r="AA227" s="39"/>
      <c r="AB227" s="39"/>
      <c r="AC227" s="39"/>
      <c r="AD227" s="39"/>
      <c r="AE227" s="39"/>
      <c r="AT227" s="18" t="s">
        <v>159</v>
      </c>
      <c r="AU227" s="18" t="s">
        <v>83</v>
      </c>
    </row>
    <row r="228" s="11" customFormat="1" ht="22.8" customHeight="1">
      <c r="A228" s="11"/>
      <c r="B228" s="207"/>
      <c r="C228" s="208"/>
      <c r="D228" s="209" t="s">
        <v>72</v>
      </c>
      <c r="E228" s="260" t="s">
        <v>1011</v>
      </c>
      <c r="F228" s="260" t="s">
        <v>1012</v>
      </c>
      <c r="G228" s="208"/>
      <c r="H228" s="208"/>
      <c r="I228" s="211"/>
      <c r="J228" s="261">
        <f>BK228</f>
        <v>0</v>
      </c>
      <c r="K228" s="208"/>
      <c r="L228" s="213"/>
      <c r="M228" s="214"/>
      <c r="N228" s="215"/>
      <c r="O228" s="215"/>
      <c r="P228" s="216">
        <f>SUM(P229:P232)</f>
        <v>0</v>
      </c>
      <c r="Q228" s="215"/>
      <c r="R228" s="216">
        <f>SUM(R229:R232)</f>
        <v>0</v>
      </c>
      <c r="S228" s="215"/>
      <c r="T228" s="217">
        <f>SUM(T229:T232)</f>
        <v>0</v>
      </c>
      <c r="U228" s="11"/>
      <c r="V228" s="11"/>
      <c r="W228" s="11"/>
      <c r="X228" s="11"/>
      <c r="Y228" s="11"/>
      <c r="Z228" s="11"/>
      <c r="AA228" s="11"/>
      <c r="AB228" s="11"/>
      <c r="AC228" s="11"/>
      <c r="AD228" s="11"/>
      <c r="AE228" s="11"/>
      <c r="AR228" s="218" t="s">
        <v>83</v>
      </c>
      <c r="AT228" s="219" t="s">
        <v>72</v>
      </c>
      <c r="AU228" s="219" t="s">
        <v>81</v>
      </c>
      <c r="AY228" s="218" t="s">
        <v>152</v>
      </c>
      <c r="BK228" s="220">
        <f>SUM(BK229:BK232)</f>
        <v>0</v>
      </c>
    </row>
    <row r="229" s="2" customFormat="1" ht="16.5" customHeight="1">
      <c r="A229" s="39"/>
      <c r="B229" s="40"/>
      <c r="C229" s="221" t="s">
        <v>260</v>
      </c>
      <c r="D229" s="221" t="s">
        <v>153</v>
      </c>
      <c r="E229" s="222" t="s">
        <v>1013</v>
      </c>
      <c r="F229" s="223" t="s">
        <v>1014</v>
      </c>
      <c r="G229" s="224" t="s">
        <v>212</v>
      </c>
      <c r="H229" s="225">
        <v>4</v>
      </c>
      <c r="I229" s="226"/>
      <c r="J229" s="227">
        <f>ROUND(I229*H229,2)</f>
        <v>0</v>
      </c>
      <c r="K229" s="228"/>
      <c r="L229" s="45"/>
      <c r="M229" s="229" t="s">
        <v>1</v>
      </c>
      <c r="N229" s="230" t="s">
        <v>38</v>
      </c>
      <c r="O229" s="92"/>
      <c r="P229" s="231">
        <f>O229*H229</f>
        <v>0</v>
      </c>
      <c r="Q229" s="231">
        <v>0</v>
      </c>
      <c r="R229" s="231">
        <f>Q229*H229</f>
        <v>0</v>
      </c>
      <c r="S229" s="231">
        <v>0</v>
      </c>
      <c r="T229" s="232">
        <f>S229*H229</f>
        <v>0</v>
      </c>
      <c r="U229" s="39"/>
      <c r="V229" s="39"/>
      <c r="W229" s="39"/>
      <c r="X229" s="39"/>
      <c r="Y229" s="39"/>
      <c r="Z229" s="39"/>
      <c r="AA229" s="39"/>
      <c r="AB229" s="39"/>
      <c r="AC229" s="39"/>
      <c r="AD229" s="39"/>
      <c r="AE229" s="39"/>
      <c r="AR229" s="233" t="s">
        <v>225</v>
      </c>
      <c r="AT229" s="233" t="s">
        <v>153</v>
      </c>
      <c r="AU229" s="233" t="s">
        <v>83</v>
      </c>
      <c r="AY229" s="18" t="s">
        <v>152</v>
      </c>
      <c r="BE229" s="234">
        <f>IF(N229="základní",J229,0)</f>
        <v>0</v>
      </c>
      <c r="BF229" s="234">
        <f>IF(N229="snížená",J229,0)</f>
        <v>0</v>
      </c>
      <c r="BG229" s="234">
        <f>IF(N229="zákl. přenesená",J229,0)</f>
        <v>0</v>
      </c>
      <c r="BH229" s="234">
        <f>IF(N229="sníž. přenesená",J229,0)</f>
        <v>0</v>
      </c>
      <c r="BI229" s="234">
        <f>IF(N229="nulová",J229,0)</f>
        <v>0</v>
      </c>
      <c r="BJ229" s="18" t="s">
        <v>81</v>
      </c>
      <c r="BK229" s="234">
        <f>ROUND(I229*H229,2)</f>
        <v>0</v>
      </c>
      <c r="BL229" s="18" t="s">
        <v>225</v>
      </c>
      <c r="BM229" s="233" t="s">
        <v>1015</v>
      </c>
    </row>
    <row r="230" s="2" customFormat="1">
      <c r="A230" s="39"/>
      <c r="B230" s="40"/>
      <c r="C230" s="41"/>
      <c r="D230" s="235" t="s">
        <v>159</v>
      </c>
      <c r="E230" s="41"/>
      <c r="F230" s="236" t="s">
        <v>1016</v>
      </c>
      <c r="G230" s="41"/>
      <c r="H230" s="41"/>
      <c r="I230" s="237"/>
      <c r="J230" s="41"/>
      <c r="K230" s="41"/>
      <c r="L230" s="45"/>
      <c r="M230" s="238"/>
      <c r="N230" s="239"/>
      <c r="O230" s="92"/>
      <c r="P230" s="92"/>
      <c r="Q230" s="92"/>
      <c r="R230" s="92"/>
      <c r="S230" s="92"/>
      <c r="T230" s="93"/>
      <c r="U230" s="39"/>
      <c r="V230" s="39"/>
      <c r="W230" s="39"/>
      <c r="X230" s="39"/>
      <c r="Y230" s="39"/>
      <c r="Z230" s="39"/>
      <c r="AA230" s="39"/>
      <c r="AB230" s="39"/>
      <c r="AC230" s="39"/>
      <c r="AD230" s="39"/>
      <c r="AE230" s="39"/>
      <c r="AT230" s="18" t="s">
        <v>159</v>
      </c>
      <c r="AU230" s="18" t="s">
        <v>83</v>
      </c>
    </row>
    <row r="231" s="2" customFormat="1" ht="21.75" customHeight="1">
      <c r="A231" s="39"/>
      <c r="B231" s="40"/>
      <c r="C231" s="240" t="s">
        <v>264</v>
      </c>
      <c r="D231" s="240" t="s">
        <v>200</v>
      </c>
      <c r="E231" s="241" t="s">
        <v>1017</v>
      </c>
      <c r="F231" s="242" t="s">
        <v>1018</v>
      </c>
      <c r="G231" s="243" t="s">
        <v>293</v>
      </c>
      <c r="H231" s="244">
        <v>4</v>
      </c>
      <c r="I231" s="245"/>
      <c r="J231" s="246">
        <f>ROUND(I231*H231,2)</f>
        <v>0</v>
      </c>
      <c r="K231" s="247"/>
      <c r="L231" s="248"/>
      <c r="M231" s="249" t="s">
        <v>1</v>
      </c>
      <c r="N231" s="250" t="s">
        <v>38</v>
      </c>
      <c r="O231" s="92"/>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306</v>
      </c>
      <c r="AT231" s="233" t="s">
        <v>200</v>
      </c>
      <c r="AU231" s="233" t="s">
        <v>83</v>
      </c>
      <c r="AY231" s="18" t="s">
        <v>152</v>
      </c>
      <c r="BE231" s="234">
        <f>IF(N231="základní",J231,0)</f>
        <v>0</v>
      </c>
      <c r="BF231" s="234">
        <f>IF(N231="snížená",J231,0)</f>
        <v>0</v>
      </c>
      <c r="BG231" s="234">
        <f>IF(N231="zákl. přenesená",J231,0)</f>
        <v>0</v>
      </c>
      <c r="BH231" s="234">
        <f>IF(N231="sníž. přenesená",J231,0)</f>
        <v>0</v>
      </c>
      <c r="BI231" s="234">
        <f>IF(N231="nulová",J231,0)</f>
        <v>0</v>
      </c>
      <c r="BJ231" s="18" t="s">
        <v>81</v>
      </c>
      <c r="BK231" s="234">
        <f>ROUND(I231*H231,2)</f>
        <v>0</v>
      </c>
      <c r="BL231" s="18" t="s">
        <v>225</v>
      </c>
      <c r="BM231" s="233" t="s">
        <v>1019</v>
      </c>
    </row>
    <row r="232" s="2" customFormat="1">
      <c r="A232" s="39"/>
      <c r="B232" s="40"/>
      <c r="C232" s="41"/>
      <c r="D232" s="235" t="s">
        <v>159</v>
      </c>
      <c r="E232" s="41"/>
      <c r="F232" s="236" t="s">
        <v>1020</v>
      </c>
      <c r="G232" s="41"/>
      <c r="H232" s="41"/>
      <c r="I232" s="237"/>
      <c r="J232" s="41"/>
      <c r="K232" s="41"/>
      <c r="L232" s="45"/>
      <c r="M232" s="238"/>
      <c r="N232" s="239"/>
      <c r="O232" s="92"/>
      <c r="P232" s="92"/>
      <c r="Q232" s="92"/>
      <c r="R232" s="92"/>
      <c r="S232" s="92"/>
      <c r="T232" s="93"/>
      <c r="U232" s="39"/>
      <c r="V232" s="39"/>
      <c r="W232" s="39"/>
      <c r="X232" s="39"/>
      <c r="Y232" s="39"/>
      <c r="Z232" s="39"/>
      <c r="AA232" s="39"/>
      <c r="AB232" s="39"/>
      <c r="AC232" s="39"/>
      <c r="AD232" s="39"/>
      <c r="AE232" s="39"/>
      <c r="AT232" s="18" t="s">
        <v>159</v>
      </c>
      <c r="AU232" s="18" t="s">
        <v>83</v>
      </c>
    </row>
    <row r="233" s="11" customFormat="1" ht="22.8" customHeight="1">
      <c r="A233" s="11"/>
      <c r="B233" s="207"/>
      <c r="C233" s="208"/>
      <c r="D233" s="209" t="s">
        <v>72</v>
      </c>
      <c r="E233" s="260" t="s">
        <v>1021</v>
      </c>
      <c r="F233" s="260" t="s">
        <v>1022</v>
      </c>
      <c r="G233" s="208"/>
      <c r="H233" s="208"/>
      <c r="I233" s="211"/>
      <c r="J233" s="261">
        <f>BK233</f>
        <v>0</v>
      </c>
      <c r="K233" s="208"/>
      <c r="L233" s="213"/>
      <c r="M233" s="214"/>
      <c r="N233" s="215"/>
      <c r="O233" s="215"/>
      <c r="P233" s="216">
        <f>SUM(P234:P242)</f>
        <v>0</v>
      </c>
      <c r="Q233" s="215"/>
      <c r="R233" s="216">
        <f>SUM(R234:R242)</f>
        <v>0</v>
      </c>
      <c r="S233" s="215"/>
      <c r="T233" s="217">
        <f>SUM(T234:T242)</f>
        <v>0</v>
      </c>
      <c r="U233" s="11"/>
      <c r="V233" s="11"/>
      <c r="W233" s="11"/>
      <c r="X233" s="11"/>
      <c r="Y233" s="11"/>
      <c r="Z233" s="11"/>
      <c r="AA233" s="11"/>
      <c r="AB233" s="11"/>
      <c r="AC233" s="11"/>
      <c r="AD233" s="11"/>
      <c r="AE233" s="11"/>
      <c r="AR233" s="218" t="s">
        <v>83</v>
      </c>
      <c r="AT233" s="219" t="s">
        <v>72</v>
      </c>
      <c r="AU233" s="219" t="s">
        <v>81</v>
      </c>
      <c r="AY233" s="218" t="s">
        <v>152</v>
      </c>
      <c r="BK233" s="220">
        <f>SUM(BK234:BK242)</f>
        <v>0</v>
      </c>
    </row>
    <row r="234" s="2" customFormat="1" ht="21.75" customHeight="1">
      <c r="A234" s="39"/>
      <c r="B234" s="40"/>
      <c r="C234" s="221" t="s">
        <v>268</v>
      </c>
      <c r="D234" s="221" t="s">
        <v>153</v>
      </c>
      <c r="E234" s="222" t="s">
        <v>1023</v>
      </c>
      <c r="F234" s="223" t="s">
        <v>1024</v>
      </c>
      <c r="G234" s="224" t="s">
        <v>212</v>
      </c>
      <c r="H234" s="225">
        <v>15.5</v>
      </c>
      <c r="I234" s="226"/>
      <c r="J234" s="227">
        <f>ROUND(I234*H234,2)</f>
        <v>0</v>
      </c>
      <c r="K234" s="228"/>
      <c r="L234" s="45"/>
      <c r="M234" s="229" t="s">
        <v>1</v>
      </c>
      <c r="N234" s="230" t="s">
        <v>38</v>
      </c>
      <c r="O234" s="92"/>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225</v>
      </c>
      <c r="AT234" s="233" t="s">
        <v>153</v>
      </c>
      <c r="AU234" s="233" t="s">
        <v>83</v>
      </c>
      <c r="AY234" s="18" t="s">
        <v>152</v>
      </c>
      <c r="BE234" s="234">
        <f>IF(N234="základní",J234,0)</f>
        <v>0</v>
      </c>
      <c r="BF234" s="234">
        <f>IF(N234="snížená",J234,0)</f>
        <v>0</v>
      </c>
      <c r="BG234" s="234">
        <f>IF(N234="zákl. přenesená",J234,0)</f>
        <v>0</v>
      </c>
      <c r="BH234" s="234">
        <f>IF(N234="sníž. přenesená",J234,0)</f>
        <v>0</v>
      </c>
      <c r="BI234" s="234">
        <f>IF(N234="nulová",J234,0)</f>
        <v>0</v>
      </c>
      <c r="BJ234" s="18" t="s">
        <v>81</v>
      </c>
      <c r="BK234" s="234">
        <f>ROUND(I234*H234,2)</f>
        <v>0</v>
      </c>
      <c r="BL234" s="18" t="s">
        <v>225</v>
      </c>
      <c r="BM234" s="233" t="s">
        <v>1025</v>
      </c>
    </row>
    <row r="235" s="2" customFormat="1">
      <c r="A235" s="39"/>
      <c r="B235" s="40"/>
      <c r="C235" s="41"/>
      <c r="D235" s="235" t="s">
        <v>159</v>
      </c>
      <c r="E235" s="41"/>
      <c r="F235" s="236" t="s">
        <v>1026</v>
      </c>
      <c r="G235" s="41"/>
      <c r="H235" s="41"/>
      <c r="I235" s="237"/>
      <c r="J235" s="41"/>
      <c r="K235" s="41"/>
      <c r="L235" s="45"/>
      <c r="M235" s="238"/>
      <c r="N235" s="239"/>
      <c r="O235" s="92"/>
      <c r="P235" s="92"/>
      <c r="Q235" s="92"/>
      <c r="R235" s="92"/>
      <c r="S235" s="92"/>
      <c r="T235" s="93"/>
      <c r="U235" s="39"/>
      <c r="V235" s="39"/>
      <c r="W235" s="39"/>
      <c r="X235" s="39"/>
      <c r="Y235" s="39"/>
      <c r="Z235" s="39"/>
      <c r="AA235" s="39"/>
      <c r="AB235" s="39"/>
      <c r="AC235" s="39"/>
      <c r="AD235" s="39"/>
      <c r="AE235" s="39"/>
      <c r="AT235" s="18" t="s">
        <v>159</v>
      </c>
      <c r="AU235" s="18" t="s">
        <v>83</v>
      </c>
    </row>
    <row r="236" s="14" customFormat="1">
      <c r="A236" s="14"/>
      <c r="B236" s="276"/>
      <c r="C236" s="277"/>
      <c r="D236" s="235" t="s">
        <v>897</v>
      </c>
      <c r="E236" s="278" t="s">
        <v>1</v>
      </c>
      <c r="F236" s="279" t="s">
        <v>1027</v>
      </c>
      <c r="G236" s="277"/>
      <c r="H236" s="280">
        <v>15.5</v>
      </c>
      <c r="I236" s="281"/>
      <c r="J236" s="277"/>
      <c r="K236" s="277"/>
      <c r="L236" s="282"/>
      <c r="M236" s="283"/>
      <c r="N236" s="284"/>
      <c r="O236" s="284"/>
      <c r="P236" s="284"/>
      <c r="Q236" s="284"/>
      <c r="R236" s="284"/>
      <c r="S236" s="284"/>
      <c r="T236" s="285"/>
      <c r="U236" s="14"/>
      <c r="V236" s="14"/>
      <c r="W236" s="14"/>
      <c r="X236" s="14"/>
      <c r="Y236" s="14"/>
      <c r="Z236" s="14"/>
      <c r="AA236" s="14"/>
      <c r="AB236" s="14"/>
      <c r="AC236" s="14"/>
      <c r="AD236" s="14"/>
      <c r="AE236" s="14"/>
      <c r="AT236" s="286" t="s">
        <v>897</v>
      </c>
      <c r="AU236" s="286" t="s">
        <v>83</v>
      </c>
      <c r="AV236" s="14" t="s">
        <v>83</v>
      </c>
      <c r="AW236" s="14" t="s">
        <v>30</v>
      </c>
      <c r="AX236" s="14" t="s">
        <v>73</v>
      </c>
      <c r="AY236" s="286" t="s">
        <v>152</v>
      </c>
    </row>
    <row r="237" s="15" customFormat="1">
      <c r="A237" s="15"/>
      <c r="B237" s="287"/>
      <c r="C237" s="288"/>
      <c r="D237" s="235" t="s">
        <v>897</v>
      </c>
      <c r="E237" s="289" t="s">
        <v>1</v>
      </c>
      <c r="F237" s="290" t="s">
        <v>899</v>
      </c>
      <c r="G237" s="288"/>
      <c r="H237" s="291">
        <v>15.5</v>
      </c>
      <c r="I237" s="292"/>
      <c r="J237" s="288"/>
      <c r="K237" s="288"/>
      <c r="L237" s="293"/>
      <c r="M237" s="294"/>
      <c r="N237" s="295"/>
      <c r="O237" s="295"/>
      <c r="P237" s="295"/>
      <c r="Q237" s="295"/>
      <c r="R237" s="295"/>
      <c r="S237" s="295"/>
      <c r="T237" s="296"/>
      <c r="U237" s="15"/>
      <c r="V237" s="15"/>
      <c r="W237" s="15"/>
      <c r="X237" s="15"/>
      <c r="Y237" s="15"/>
      <c r="Z237" s="15"/>
      <c r="AA237" s="15"/>
      <c r="AB237" s="15"/>
      <c r="AC237" s="15"/>
      <c r="AD237" s="15"/>
      <c r="AE237" s="15"/>
      <c r="AT237" s="297" t="s">
        <v>897</v>
      </c>
      <c r="AU237" s="297" t="s">
        <v>83</v>
      </c>
      <c r="AV237" s="15" t="s">
        <v>169</v>
      </c>
      <c r="AW237" s="15" t="s">
        <v>30</v>
      </c>
      <c r="AX237" s="15" t="s">
        <v>81</v>
      </c>
      <c r="AY237" s="297" t="s">
        <v>152</v>
      </c>
    </row>
    <row r="238" s="2" customFormat="1" ht="16.5" customHeight="1">
      <c r="A238" s="39"/>
      <c r="B238" s="40"/>
      <c r="C238" s="240" t="s">
        <v>378</v>
      </c>
      <c r="D238" s="240" t="s">
        <v>200</v>
      </c>
      <c r="E238" s="241" t="s">
        <v>1028</v>
      </c>
      <c r="F238" s="242" t="s">
        <v>1029</v>
      </c>
      <c r="G238" s="243" t="s">
        <v>212</v>
      </c>
      <c r="H238" s="244">
        <v>17.050000000000001</v>
      </c>
      <c r="I238" s="245"/>
      <c r="J238" s="246">
        <f>ROUND(I238*H238,2)</f>
        <v>0</v>
      </c>
      <c r="K238" s="247"/>
      <c r="L238" s="248"/>
      <c r="M238" s="249" t="s">
        <v>1</v>
      </c>
      <c r="N238" s="250" t="s">
        <v>38</v>
      </c>
      <c r="O238" s="92"/>
      <c r="P238" s="231">
        <f>O238*H238</f>
        <v>0</v>
      </c>
      <c r="Q238" s="231">
        <v>0</v>
      </c>
      <c r="R238" s="231">
        <f>Q238*H238</f>
        <v>0</v>
      </c>
      <c r="S238" s="231">
        <v>0</v>
      </c>
      <c r="T238" s="232">
        <f>S238*H238</f>
        <v>0</v>
      </c>
      <c r="U238" s="39"/>
      <c r="V238" s="39"/>
      <c r="W238" s="39"/>
      <c r="X238" s="39"/>
      <c r="Y238" s="39"/>
      <c r="Z238" s="39"/>
      <c r="AA238" s="39"/>
      <c r="AB238" s="39"/>
      <c r="AC238" s="39"/>
      <c r="AD238" s="39"/>
      <c r="AE238" s="39"/>
      <c r="AR238" s="233" t="s">
        <v>306</v>
      </c>
      <c r="AT238" s="233" t="s">
        <v>200</v>
      </c>
      <c r="AU238" s="233" t="s">
        <v>83</v>
      </c>
      <c r="AY238" s="18" t="s">
        <v>152</v>
      </c>
      <c r="BE238" s="234">
        <f>IF(N238="základní",J238,0)</f>
        <v>0</v>
      </c>
      <c r="BF238" s="234">
        <f>IF(N238="snížená",J238,0)</f>
        <v>0</v>
      </c>
      <c r="BG238" s="234">
        <f>IF(N238="zákl. přenesená",J238,0)</f>
        <v>0</v>
      </c>
      <c r="BH238" s="234">
        <f>IF(N238="sníž. přenesená",J238,0)</f>
        <v>0</v>
      </c>
      <c r="BI238" s="234">
        <f>IF(N238="nulová",J238,0)</f>
        <v>0</v>
      </c>
      <c r="BJ238" s="18" t="s">
        <v>81</v>
      </c>
      <c r="BK238" s="234">
        <f>ROUND(I238*H238,2)</f>
        <v>0</v>
      </c>
      <c r="BL238" s="18" t="s">
        <v>225</v>
      </c>
      <c r="BM238" s="233" t="s">
        <v>1030</v>
      </c>
    </row>
    <row r="239" s="2" customFormat="1">
      <c r="A239" s="39"/>
      <c r="B239" s="40"/>
      <c r="C239" s="41"/>
      <c r="D239" s="235" t="s">
        <v>159</v>
      </c>
      <c r="E239" s="41"/>
      <c r="F239" s="236" t="s">
        <v>1029</v>
      </c>
      <c r="G239" s="41"/>
      <c r="H239" s="41"/>
      <c r="I239" s="237"/>
      <c r="J239" s="41"/>
      <c r="K239" s="41"/>
      <c r="L239" s="45"/>
      <c r="M239" s="238"/>
      <c r="N239" s="239"/>
      <c r="O239" s="92"/>
      <c r="P239" s="92"/>
      <c r="Q239" s="92"/>
      <c r="R239" s="92"/>
      <c r="S239" s="92"/>
      <c r="T239" s="93"/>
      <c r="U239" s="39"/>
      <c r="V239" s="39"/>
      <c r="W239" s="39"/>
      <c r="X239" s="39"/>
      <c r="Y239" s="39"/>
      <c r="Z239" s="39"/>
      <c r="AA239" s="39"/>
      <c r="AB239" s="39"/>
      <c r="AC239" s="39"/>
      <c r="AD239" s="39"/>
      <c r="AE239" s="39"/>
      <c r="AT239" s="18" t="s">
        <v>159</v>
      </c>
      <c r="AU239" s="18" t="s">
        <v>83</v>
      </c>
    </row>
    <row r="240" s="2" customFormat="1">
      <c r="A240" s="39"/>
      <c r="B240" s="40"/>
      <c r="C240" s="41"/>
      <c r="D240" s="235" t="s">
        <v>961</v>
      </c>
      <c r="E240" s="41"/>
      <c r="F240" s="298" t="s">
        <v>1031</v>
      </c>
      <c r="G240" s="41"/>
      <c r="H240" s="41"/>
      <c r="I240" s="237"/>
      <c r="J240" s="41"/>
      <c r="K240" s="41"/>
      <c r="L240" s="45"/>
      <c r="M240" s="238"/>
      <c r="N240" s="239"/>
      <c r="O240" s="92"/>
      <c r="P240" s="92"/>
      <c r="Q240" s="92"/>
      <c r="R240" s="92"/>
      <c r="S240" s="92"/>
      <c r="T240" s="93"/>
      <c r="U240" s="39"/>
      <c r="V240" s="39"/>
      <c r="W240" s="39"/>
      <c r="X240" s="39"/>
      <c r="Y240" s="39"/>
      <c r="Z240" s="39"/>
      <c r="AA240" s="39"/>
      <c r="AB240" s="39"/>
      <c r="AC240" s="39"/>
      <c r="AD240" s="39"/>
      <c r="AE240" s="39"/>
      <c r="AT240" s="18" t="s">
        <v>961</v>
      </c>
      <c r="AU240" s="18" t="s">
        <v>83</v>
      </c>
    </row>
    <row r="241" s="14" customFormat="1">
      <c r="A241" s="14"/>
      <c r="B241" s="276"/>
      <c r="C241" s="277"/>
      <c r="D241" s="235" t="s">
        <v>897</v>
      </c>
      <c r="E241" s="278" t="s">
        <v>1</v>
      </c>
      <c r="F241" s="279" t="s">
        <v>1032</v>
      </c>
      <c r="G241" s="277"/>
      <c r="H241" s="280">
        <v>17.050000000000001</v>
      </c>
      <c r="I241" s="281"/>
      <c r="J241" s="277"/>
      <c r="K241" s="277"/>
      <c r="L241" s="282"/>
      <c r="M241" s="283"/>
      <c r="N241" s="284"/>
      <c r="O241" s="284"/>
      <c r="P241" s="284"/>
      <c r="Q241" s="284"/>
      <c r="R241" s="284"/>
      <c r="S241" s="284"/>
      <c r="T241" s="285"/>
      <c r="U241" s="14"/>
      <c r="V241" s="14"/>
      <c r="W241" s="14"/>
      <c r="X241" s="14"/>
      <c r="Y241" s="14"/>
      <c r="Z241" s="14"/>
      <c r="AA241" s="14"/>
      <c r="AB241" s="14"/>
      <c r="AC241" s="14"/>
      <c r="AD241" s="14"/>
      <c r="AE241" s="14"/>
      <c r="AT241" s="286" t="s">
        <v>897</v>
      </c>
      <c r="AU241" s="286" t="s">
        <v>83</v>
      </c>
      <c r="AV241" s="14" t="s">
        <v>83</v>
      </c>
      <c r="AW241" s="14" t="s">
        <v>30</v>
      </c>
      <c r="AX241" s="14" t="s">
        <v>73</v>
      </c>
      <c r="AY241" s="286" t="s">
        <v>152</v>
      </c>
    </row>
    <row r="242" s="15" customFormat="1">
      <c r="A242" s="15"/>
      <c r="B242" s="287"/>
      <c r="C242" s="288"/>
      <c r="D242" s="235" t="s">
        <v>897</v>
      </c>
      <c r="E242" s="289" t="s">
        <v>1</v>
      </c>
      <c r="F242" s="290" t="s">
        <v>899</v>
      </c>
      <c r="G242" s="288"/>
      <c r="H242" s="291">
        <v>17.050000000000001</v>
      </c>
      <c r="I242" s="292"/>
      <c r="J242" s="288"/>
      <c r="K242" s="288"/>
      <c r="L242" s="293"/>
      <c r="M242" s="294"/>
      <c r="N242" s="295"/>
      <c r="O242" s="295"/>
      <c r="P242" s="295"/>
      <c r="Q242" s="295"/>
      <c r="R242" s="295"/>
      <c r="S242" s="295"/>
      <c r="T242" s="296"/>
      <c r="U242" s="15"/>
      <c r="V242" s="15"/>
      <c r="W242" s="15"/>
      <c r="X242" s="15"/>
      <c r="Y242" s="15"/>
      <c r="Z242" s="15"/>
      <c r="AA242" s="15"/>
      <c r="AB242" s="15"/>
      <c r="AC242" s="15"/>
      <c r="AD242" s="15"/>
      <c r="AE242" s="15"/>
      <c r="AT242" s="297" t="s">
        <v>897</v>
      </c>
      <c r="AU242" s="297" t="s">
        <v>83</v>
      </c>
      <c r="AV242" s="15" t="s">
        <v>169</v>
      </c>
      <c r="AW242" s="15" t="s">
        <v>30</v>
      </c>
      <c r="AX242" s="15" t="s">
        <v>81</v>
      </c>
      <c r="AY242" s="297" t="s">
        <v>152</v>
      </c>
    </row>
    <row r="243" s="11" customFormat="1" ht="22.8" customHeight="1">
      <c r="A243" s="11"/>
      <c r="B243" s="207"/>
      <c r="C243" s="208"/>
      <c r="D243" s="209" t="s">
        <v>72</v>
      </c>
      <c r="E243" s="260" t="s">
        <v>1033</v>
      </c>
      <c r="F243" s="260" t="s">
        <v>1034</v>
      </c>
      <c r="G243" s="208"/>
      <c r="H243" s="208"/>
      <c r="I243" s="211"/>
      <c r="J243" s="261">
        <f>BK243</f>
        <v>0</v>
      </c>
      <c r="K243" s="208"/>
      <c r="L243" s="213"/>
      <c r="M243" s="214"/>
      <c r="N243" s="215"/>
      <c r="O243" s="215"/>
      <c r="P243" s="216">
        <f>SUM(P244:P249)</f>
        <v>0</v>
      </c>
      <c r="Q243" s="215"/>
      <c r="R243" s="216">
        <f>SUM(R244:R249)</f>
        <v>0</v>
      </c>
      <c r="S243" s="215"/>
      <c r="T243" s="217">
        <f>SUM(T244:T249)</f>
        <v>0</v>
      </c>
      <c r="U243" s="11"/>
      <c r="V243" s="11"/>
      <c r="W243" s="11"/>
      <c r="X243" s="11"/>
      <c r="Y243" s="11"/>
      <c r="Z243" s="11"/>
      <c r="AA243" s="11"/>
      <c r="AB243" s="11"/>
      <c r="AC243" s="11"/>
      <c r="AD243" s="11"/>
      <c r="AE243" s="11"/>
      <c r="AR243" s="218" t="s">
        <v>83</v>
      </c>
      <c r="AT243" s="219" t="s">
        <v>72</v>
      </c>
      <c r="AU243" s="219" t="s">
        <v>81</v>
      </c>
      <c r="AY243" s="218" t="s">
        <v>152</v>
      </c>
      <c r="BK243" s="220">
        <f>SUM(BK244:BK249)</f>
        <v>0</v>
      </c>
    </row>
    <row r="244" s="2" customFormat="1" ht="21.75" customHeight="1">
      <c r="A244" s="39"/>
      <c r="B244" s="40"/>
      <c r="C244" s="221" t="s">
        <v>383</v>
      </c>
      <c r="D244" s="221" t="s">
        <v>153</v>
      </c>
      <c r="E244" s="222" t="s">
        <v>1035</v>
      </c>
      <c r="F244" s="223" t="s">
        <v>1036</v>
      </c>
      <c r="G244" s="224" t="s">
        <v>293</v>
      </c>
      <c r="H244" s="225">
        <v>6</v>
      </c>
      <c r="I244" s="226"/>
      <c r="J244" s="227">
        <f>ROUND(I244*H244,2)</f>
        <v>0</v>
      </c>
      <c r="K244" s="228"/>
      <c r="L244" s="45"/>
      <c r="M244" s="229" t="s">
        <v>1</v>
      </c>
      <c r="N244" s="230" t="s">
        <v>38</v>
      </c>
      <c r="O244" s="92"/>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225</v>
      </c>
      <c r="AT244" s="233" t="s">
        <v>153</v>
      </c>
      <c r="AU244" s="233" t="s">
        <v>83</v>
      </c>
      <c r="AY244" s="18" t="s">
        <v>152</v>
      </c>
      <c r="BE244" s="234">
        <f>IF(N244="základní",J244,0)</f>
        <v>0</v>
      </c>
      <c r="BF244" s="234">
        <f>IF(N244="snížená",J244,0)</f>
        <v>0</v>
      </c>
      <c r="BG244" s="234">
        <f>IF(N244="zákl. přenesená",J244,0)</f>
        <v>0</v>
      </c>
      <c r="BH244" s="234">
        <f>IF(N244="sníž. přenesená",J244,0)</f>
        <v>0</v>
      </c>
      <c r="BI244" s="234">
        <f>IF(N244="nulová",J244,0)</f>
        <v>0</v>
      </c>
      <c r="BJ244" s="18" t="s">
        <v>81</v>
      </c>
      <c r="BK244" s="234">
        <f>ROUND(I244*H244,2)</f>
        <v>0</v>
      </c>
      <c r="BL244" s="18" t="s">
        <v>225</v>
      </c>
      <c r="BM244" s="233" t="s">
        <v>1037</v>
      </c>
    </row>
    <row r="245" s="2" customFormat="1">
      <c r="A245" s="39"/>
      <c r="B245" s="40"/>
      <c r="C245" s="41"/>
      <c r="D245" s="235" t="s">
        <v>159</v>
      </c>
      <c r="E245" s="41"/>
      <c r="F245" s="236" t="s">
        <v>1038</v>
      </c>
      <c r="G245" s="41"/>
      <c r="H245" s="41"/>
      <c r="I245" s="237"/>
      <c r="J245" s="41"/>
      <c r="K245" s="41"/>
      <c r="L245" s="45"/>
      <c r="M245" s="238"/>
      <c r="N245" s="239"/>
      <c r="O245" s="92"/>
      <c r="P245" s="92"/>
      <c r="Q245" s="92"/>
      <c r="R245" s="92"/>
      <c r="S245" s="92"/>
      <c r="T245" s="93"/>
      <c r="U245" s="39"/>
      <c r="V245" s="39"/>
      <c r="W245" s="39"/>
      <c r="X245" s="39"/>
      <c r="Y245" s="39"/>
      <c r="Z245" s="39"/>
      <c r="AA245" s="39"/>
      <c r="AB245" s="39"/>
      <c r="AC245" s="39"/>
      <c r="AD245" s="39"/>
      <c r="AE245" s="39"/>
      <c r="AT245" s="18" t="s">
        <v>159</v>
      </c>
      <c r="AU245" s="18" t="s">
        <v>83</v>
      </c>
    </row>
    <row r="246" s="2" customFormat="1" ht="33" customHeight="1">
      <c r="A246" s="39"/>
      <c r="B246" s="40"/>
      <c r="C246" s="240" t="s">
        <v>387</v>
      </c>
      <c r="D246" s="240" t="s">
        <v>200</v>
      </c>
      <c r="E246" s="241" t="s">
        <v>1039</v>
      </c>
      <c r="F246" s="242" t="s">
        <v>1040</v>
      </c>
      <c r="G246" s="243" t="s">
        <v>293</v>
      </c>
      <c r="H246" s="244">
        <v>6</v>
      </c>
      <c r="I246" s="245"/>
      <c r="J246" s="246">
        <f>ROUND(I246*H246,2)</f>
        <v>0</v>
      </c>
      <c r="K246" s="247"/>
      <c r="L246" s="248"/>
      <c r="M246" s="249" t="s">
        <v>1</v>
      </c>
      <c r="N246" s="250" t="s">
        <v>38</v>
      </c>
      <c r="O246" s="92"/>
      <c r="P246" s="231">
        <f>O246*H246</f>
        <v>0</v>
      </c>
      <c r="Q246" s="231">
        <v>0</v>
      </c>
      <c r="R246" s="231">
        <f>Q246*H246</f>
        <v>0</v>
      </c>
      <c r="S246" s="231">
        <v>0</v>
      </c>
      <c r="T246" s="232">
        <f>S246*H246</f>
        <v>0</v>
      </c>
      <c r="U246" s="39"/>
      <c r="V246" s="39"/>
      <c r="W246" s="39"/>
      <c r="X246" s="39"/>
      <c r="Y246" s="39"/>
      <c r="Z246" s="39"/>
      <c r="AA246" s="39"/>
      <c r="AB246" s="39"/>
      <c r="AC246" s="39"/>
      <c r="AD246" s="39"/>
      <c r="AE246" s="39"/>
      <c r="AR246" s="233" t="s">
        <v>306</v>
      </c>
      <c r="AT246" s="233" t="s">
        <v>200</v>
      </c>
      <c r="AU246" s="233" t="s">
        <v>83</v>
      </c>
      <c r="AY246" s="18" t="s">
        <v>152</v>
      </c>
      <c r="BE246" s="234">
        <f>IF(N246="základní",J246,0)</f>
        <v>0</v>
      </c>
      <c r="BF246" s="234">
        <f>IF(N246="snížená",J246,0)</f>
        <v>0</v>
      </c>
      <c r="BG246" s="234">
        <f>IF(N246="zákl. přenesená",J246,0)</f>
        <v>0</v>
      </c>
      <c r="BH246" s="234">
        <f>IF(N246="sníž. přenesená",J246,0)</f>
        <v>0</v>
      </c>
      <c r="BI246" s="234">
        <f>IF(N246="nulová",J246,0)</f>
        <v>0</v>
      </c>
      <c r="BJ246" s="18" t="s">
        <v>81</v>
      </c>
      <c r="BK246" s="234">
        <f>ROUND(I246*H246,2)</f>
        <v>0</v>
      </c>
      <c r="BL246" s="18" t="s">
        <v>225</v>
      </c>
      <c r="BM246" s="233" t="s">
        <v>1041</v>
      </c>
    </row>
    <row r="247" s="2" customFormat="1">
      <c r="A247" s="39"/>
      <c r="B247" s="40"/>
      <c r="C247" s="41"/>
      <c r="D247" s="235" t="s">
        <v>159</v>
      </c>
      <c r="E247" s="41"/>
      <c r="F247" s="236" t="s">
        <v>1040</v>
      </c>
      <c r="G247" s="41"/>
      <c r="H247" s="41"/>
      <c r="I247" s="237"/>
      <c r="J247" s="41"/>
      <c r="K247" s="41"/>
      <c r="L247" s="45"/>
      <c r="M247" s="238"/>
      <c r="N247" s="239"/>
      <c r="O247" s="92"/>
      <c r="P247" s="92"/>
      <c r="Q247" s="92"/>
      <c r="R247" s="92"/>
      <c r="S247" s="92"/>
      <c r="T247" s="93"/>
      <c r="U247" s="39"/>
      <c r="V247" s="39"/>
      <c r="W247" s="39"/>
      <c r="X247" s="39"/>
      <c r="Y247" s="39"/>
      <c r="Z247" s="39"/>
      <c r="AA247" s="39"/>
      <c r="AB247" s="39"/>
      <c r="AC247" s="39"/>
      <c r="AD247" s="39"/>
      <c r="AE247" s="39"/>
      <c r="AT247" s="18" t="s">
        <v>159</v>
      </c>
      <c r="AU247" s="18" t="s">
        <v>83</v>
      </c>
    </row>
    <row r="248" s="14" customFormat="1">
      <c r="A248" s="14"/>
      <c r="B248" s="276"/>
      <c r="C248" s="277"/>
      <c r="D248" s="235" t="s">
        <v>897</v>
      </c>
      <c r="E248" s="278" t="s">
        <v>1</v>
      </c>
      <c r="F248" s="279" t="s">
        <v>1042</v>
      </c>
      <c r="G248" s="277"/>
      <c r="H248" s="280">
        <v>6</v>
      </c>
      <c r="I248" s="281"/>
      <c r="J248" s="277"/>
      <c r="K248" s="277"/>
      <c r="L248" s="282"/>
      <c r="M248" s="283"/>
      <c r="N248" s="284"/>
      <c r="O248" s="284"/>
      <c r="P248" s="284"/>
      <c r="Q248" s="284"/>
      <c r="R248" s="284"/>
      <c r="S248" s="284"/>
      <c r="T248" s="285"/>
      <c r="U248" s="14"/>
      <c r="V248" s="14"/>
      <c r="W248" s="14"/>
      <c r="X248" s="14"/>
      <c r="Y248" s="14"/>
      <c r="Z248" s="14"/>
      <c r="AA248" s="14"/>
      <c r="AB248" s="14"/>
      <c r="AC248" s="14"/>
      <c r="AD248" s="14"/>
      <c r="AE248" s="14"/>
      <c r="AT248" s="286" t="s">
        <v>897</v>
      </c>
      <c r="AU248" s="286" t="s">
        <v>83</v>
      </c>
      <c r="AV248" s="14" t="s">
        <v>83</v>
      </c>
      <c r="AW248" s="14" t="s">
        <v>30</v>
      </c>
      <c r="AX248" s="14" t="s">
        <v>73</v>
      </c>
      <c r="AY248" s="286" t="s">
        <v>152</v>
      </c>
    </row>
    <row r="249" s="15" customFormat="1">
      <c r="A249" s="15"/>
      <c r="B249" s="287"/>
      <c r="C249" s="288"/>
      <c r="D249" s="235" t="s">
        <v>897</v>
      </c>
      <c r="E249" s="289" t="s">
        <v>1</v>
      </c>
      <c r="F249" s="290" t="s">
        <v>899</v>
      </c>
      <c r="G249" s="288"/>
      <c r="H249" s="291">
        <v>6</v>
      </c>
      <c r="I249" s="292"/>
      <c r="J249" s="288"/>
      <c r="K249" s="288"/>
      <c r="L249" s="293"/>
      <c r="M249" s="294"/>
      <c r="N249" s="295"/>
      <c r="O249" s="295"/>
      <c r="P249" s="295"/>
      <c r="Q249" s="295"/>
      <c r="R249" s="295"/>
      <c r="S249" s="295"/>
      <c r="T249" s="296"/>
      <c r="U249" s="15"/>
      <c r="V249" s="15"/>
      <c r="W249" s="15"/>
      <c r="X249" s="15"/>
      <c r="Y249" s="15"/>
      <c r="Z249" s="15"/>
      <c r="AA249" s="15"/>
      <c r="AB249" s="15"/>
      <c r="AC249" s="15"/>
      <c r="AD249" s="15"/>
      <c r="AE249" s="15"/>
      <c r="AT249" s="297" t="s">
        <v>897</v>
      </c>
      <c r="AU249" s="297" t="s">
        <v>83</v>
      </c>
      <c r="AV249" s="15" t="s">
        <v>169</v>
      </c>
      <c r="AW249" s="15" t="s">
        <v>30</v>
      </c>
      <c r="AX249" s="15" t="s">
        <v>81</v>
      </c>
      <c r="AY249" s="297" t="s">
        <v>152</v>
      </c>
    </row>
    <row r="250" s="11" customFormat="1" ht="22.8" customHeight="1">
      <c r="A250" s="11"/>
      <c r="B250" s="207"/>
      <c r="C250" s="208"/>
      <c r="D250" s="209" t="s">
        <v>72</v>
      </c>
      <c r="E250" s="260" t="s">
        <v>1043</v>
      </c>
      <c r="F250" s="260" t="s">
        <v>1044</v>
      </c>
      <c r="G250" s="208"/>
      <c r="H250" s="208"/>
      <c r="I250" s="211"/>
      <c r="J250" s="261">
        <f>BK250</f>
        <v>0</v>
      </c>
      <c r="K250" s="208"/>
      <c r="L250" s="213"/>
      <c r="M250" s="214"/>
      <c r="N250" s="215"/>
      <c r="O250" s="215"/>
      <c r="P250" s="216">
        <f>SUM(P251:P270)</f>
        <v>0</v>
      </c>
      <c r="Q250" s="215"/>
      <c r="R250" s="216">
        <f>SUM(R251:R270)</f>
        <v>0</v>
      </c>
      <c r="S250" s="215"/>
      <c r="T250" s="217">
        <f>SUM(T251:T270)</f>
        <v>0</v>
      </c>
      <c r="U250" s="11"/>
      <c r="V250" s="11"/>
      <c r="W250" s="11"/>
      <c r="X250" s="11"/>
      <c r="Y250" s="11"/>
      <c r="Z250" s="11"/>
      <c r="AA250" s="11"/>
      <c r="AB250" s="11"/>
      <c r="AC250" s="11"/>
      <c r="AD250" s="11"/>
      <c r="AE250" s="11"/>
      <c r="AR250" s="218" t="s">
        <v>83</v>
      </c>
      <c r="AT250" s="219" t="s">
        <v>72</v>
      </c>
      <c r="AU250" s="219" t="s">
        <v>81</v>
      </c>
      <c r="AY250" s="218" t="s">
        <v>152</v>
      </c>
      <c r="BK250" s="220">
        <f>SUM(BK251:BK270)</f>
        <v>0</v>
      </c>
    </row>
    <row r="251" s="2" customFormat="1" ht="21.75" customHeight="1">
      <c r="A251" s="39"/>
      <c r="B251" s="40"/>
      <c r="C251" s="221" t="s">
        <v>391</v>
      </c>
      <c r="D251" s="221" t="s">
        <v>153</v>
      </c>
      <c r="E251" s="222" t="s">
        <v>1045</v>
      </c>
      <c r="F251" s="223" t="s">
        <v>1046</v>
      </c>
      <c r="G251" s="224" t="s">
        <v>195</v>
      </c>
      <c r="H251" s="225">
        <v>10.989000000000001</v>
      </c>
      <c r="I251" s="226"/>
      <c r="J251" s="227">
        <f>ROUND(I251*H251,2)</f>
        <v>0</v>
      </c>
      <c r="K251" s="228"/>
      <c r="L251" s="45"/>
      <c r="M251" s="229" t="s">
        <v>1</v>
      </c>
      <c r="N251" s="230" t="s">
        <v>38</v>
      </c>
      <c r="O251" s="92"/>
      <c r="P251" s="231">
        <f>O251*H251</f>
        <v>0</v>
      </c>
      <c r="Q251" s="231">
        <v>0</v>
      </c>
      <c r="R251" s="231">
        <f>Q251*H251</f>
        <v>0</v>
      </c>
      <c r="S251" s="231">
        <v>0</v>
      </c>
      <c r="T251" s="232">
        <f>S251*H251</f>
        <v>0</v>
      </c>
      <c r="U251" s="39"/>
      <c r="V251" s="39"/>
      <c r="W251" s="39"/>
      <c r="X251" s="39"/>
      <c r="Y251" s="39"/>
      <c r="Z251" s="39"/>
      <c r="AA251" s="39"/>
      <c r="AB251" s="39"/>
      <c r="AC251" s="39"/>
      <c r="AD251" s="39"/>
      <c r="AE251" s="39"/>
      <c r="AR251" s="233" t="s">
        <v>225</v>
      </c>
      <c r="AT251" s="233" t="s">
        <v>153</v>
      </c>
      <c r="AU251" s="233" t="s">
        <v>83</v>
      </c>
      <c r="AY251" s="18" t="s">
        <v>152</v>
      </c>
      <c r="BE251" s="234">
        <f>IF(N251="základní",J251,0)</f>
        <v>0</v>
      </c>
      <c r="BF251" s="234">
        <f>IF(N251="snížená",J251,0)</f>
        <v>0</v>
      </c>
      <c r="BG251" s="234">
        <f>IF(N251="zákl. přenesená",J251,0)</f>
        <v>0</v>
      </c>
      <c r="BH251" s="234">
        <f>IF(N251="sníž. přenesená",J251,0)</f>
        <v>0</v>
      </c>
      <c r="BI251" s="234">
        <f>IF(N251="nulová",J251,0)</f>
        <v>0</v>
      </c>
      <c r="BJ251" s="18" t="s">
        <v>81</v>
      </c>
      <c r="BK251" s="234">
        <f>ROUND(I251*H251,2)</f>
        <v>0</v>
      </c>
      <c r="BL251" s="18" t="s">
        <v>225</v>
      </c>
      <c r="BM251" s="233" t="s">
        <v>1047</v>
      </c>
    </row>
    <row r="252" s="2" customFormat="1">
      <c r="A252" s="39"/>
      <c r="B252" s="40"/>
      <c r="C252" s="41"/>
      <c r="D252" s="235" t="s">
        <v>159</v>
      </c>
      <c r="E252" s="41"/>
      <c r="F252" s="236" t="s">
        <v>1048</v>
      </c>
      <c r="G252" s="41"/>
      <c r="H252" s="41"/>
      <c r="I252" s="237"/>
      <c r="J252" s="41"/>
      <c r="K252" s="41"/>
      <c r="L252" s="45"/>
      <c r="M252" s="238"/>
      <c r="N252" s="239"/>
      <c r="O252" s="92"/>
      <c r="P252" s="92"/>
      <c r="Q252" s="92"/>
      <c r="R252" s="92"/>
      <c r="S252" s="92"/>
      <c r="T252" s="93"/>
      <c r="U252" s="39"/>
      <c r="V252" s="39"/>
      <c r="W252" s="39"/>
      <c r="X252" s="39"/>
      <c r="Y252" s="39"/>
      <c r="Z252" s="39"/>
      <c r="AA252" s="39"/>
      <c r="AB252" s="39"/>
      <c r="AC252" s="39"/>
      <c r="AD252" s="39"/>
      <c r="AE252" s="39"/>
      <c r="AT252" s="18" t="s">
        <v>159</v>
      </c>
      <c r="AU252" s="18" t="s">
        <v>83</v>
      </c>
    </row>
    <row r="253" s="14" customFormat="1">
      <c r="A253" s="14"/>
      <c r="B253" s="276"/>
      <c r="C253" s="277"/>
      <c r="D253" s="235" t="s">
        <v>897</v>
      </c>
      <c r="E253" s="278" t="s">
        <v>1</v>
      </c>
      <c r="F253" s="279" t="s">
        <v>1049</v>
      </c>
      <c r="G253" s="277"/>
      <c r="H253" s="280">
        <v>10.989000000000001</v>
      </c>
      <c r="I253" s="281"/>
      <c r="J253" s="277"/>
      <c r="K253" s="277"/>
      <c r="L253" s="282"/>
      <c r="M253" s="283"/>
      <c r="N253" s="284"/>
      <c r="O253" s="284"/>
      <c r="P253" s="284"/>
      <c r="Q253" s="284"/>
      <c r="R253" s="284"/>
      <c r="S253" s="284"/>
      <c r="T253" s="285"/>
      <c r="U253" s="14"/>
      <c r="V253" s="14"/>
      <c r="W253" s="14"/>
      <c r="X253" s="14"/>
      <c r="Y253" s="14"/>
      <c r="Z253" s="14"/>
      <c r="AA253" s="14"/>
      <c r="AB253" s="14"/>
      <c r="AC253" s="14"/>
      <c r="AD253" s="14"/>
      <c r="AE253" s="14"/>
      <c r="AT253" s="286" t="s">
        <v>897</v>
      </c>
      <c r="AU253" s="286" t="s">
        <v>83</v>
      </c>
      <c r="AV253" s="14" t="s">
        <v>83</v>
      </c>
      <c r="AW253" s="14" t="s">
        <v>30</v>
      </c>
      <c r="AX253" s="14" t="s">
        <v>73</v>
      </c>
      <c r="AY253" s="286" t="s">
        <v>152</v>
      </c>
    </row>
    <row r="254" s="15" customFormat="1">
      <c r="A254" s="15"/>
      <c r="B254" s="287"/>
      <c r="C254" s="288"/>
      <c r="D254" s="235" t="s">
        <v>897</v>
      </c>
      <c r="E254" s="289" t="s">
        <v>1</v>
      </c>
      <c r="F254" s="290" t="s">
        <v>899</v>
      </c>
      <c r="G254" s="288"/>
      <c r="H254" s="291">
        <v>10.989000000000001</v>
      </c>
      <c r="I254" s="292"/>
      <c r="J254" s="288"/>
      <c r="K254" s="288"/>
      <c r="L254" s="293"/>
      <c r="M254" s="294"/>
      <c r="N254" s="295"/>
      <c r="O254" s="295"/>
      <c r="P254" s="295"/>
      <c r="Q254" s="295"/>
      <c r="R254" s="295"/>
      <c r="S254" s="295"/>
      <c r="T254" s="296"/>
      <c r="U254" s="15"/>
      <c r="V254" s="15"/>
      <c r="W254" s="15"/>
      <c r="X254" s="15"/>
      <c r="Y254" s="15"/>
      <c r="Z254" s="15"/>
      <c r="AA254" s="15"/>
      <c r="AB254" s="15"/>
      <c r="AC254" s="15"/>
      <c r="AD254" s="15"/>
      <c r="AE254" s="15"/>
      <c r="AT254" s="297" t="s">
        <v>897</v>
      </c>
      <c r="AU254" s="297" t="s">
        <v>83</v>
      </c>
      <c r="AV254" s="15" t="s">
        <v>169</v>
      </c>
      <c r="AW254" s="15" t="s">
        <v>30</v>
      </c>
      <c r="AX254" s="15" t="s">
        <v>81</v>
      </c>
      <c r="AY254" s="297" t="s">
        <v>152</v>
      </c>
    </row>
    <row r="255" s="2" customFormat="1" ht="16.5" customHeight="1">
      <c r="A255" s="39"/>
      <c r="B255" s="40"/>
      <c r="C255" s="221" t="s">
        <v>395</v>
      </c>
      <c r="D255" s="221" t="s">
        <v>153</v>
      </c>
      <c r="E255" s="222" t="s">
        <v>1050</v>
      </c>
      <c r="F255" s="223" t="s">
        <v>1051</v>
      </c>
      <c r="G255" s="224" t="s">
        <v>195</v>
      </c>
      <c r="H255" s="225">
        <v>10.989000000000001</v>
      </c>
      <c r="I255" s="226"/>
      <c r="J255" s="227">
        <f>ROUND(I255*H255,2)</f>
        <v>0</v>
      </c>
      <c r="K255" s="228"/>
      <c r="L255" s="45"/>
      <c r="M255" s="229" t="s">
        <v>1</v>
      </c>
      <c r="N255" s="230" t="s">
        <v>38</v>
      </c>
      <c r="O255" s="92"/>
      <c r="P255" s="231">
        <f>O255*H255</f>
        <v>0</v>
      </c>
      <c r="Q255" s="231">
        <v>0</v>
      </c>
      <c r="R255" s="231">
        <f>Q255*H255</f>
        <v>0</v>
      </c>
      <c r="S255" s="231">
        <v>0</v>
      </c>
      <c r="T255" s="232">
        <f>S255*H255</f>
        <v>0</v>
      </c>
      <c r="U255" s="39"/>
      <c r="V255" s="39"/>
      <c r="W255" s="39"/>
      <c r="X255" s="39"/>
      <c r="Y255" s="39"/>
      <c r="Z255" s="39"/>
      <c r="AA255" s="39"/>
      <c r="AB255" s="39"/>
      <c r="AC255" s="39"/>
      <c r="AD255" s="39"/>
      <c r="AE255" s="39"/>
      <c r="AR255" s="233" t="s">
        <v>225</v>
      </c>
      <c r="AT255" s="233" t="s">
        <v>153</v>
      </c>
      <c r="AU255" s="233" t="s">
        <v>83</v>
      </c>
      <c r="AY255" s="18" t="s">
        <v>152</v>
      </c>
      <c r="BE255" s="234">
        <f>IF(N255="základní",J255,0)</f>
        <v>0</v>
      </c>
      <c r="BF255" s="234">
        <f>IF(N255="snížená",J255,0)</f>
        <v>0</v>
      </c>
      <c r="BG255" s="234">
        <f>IF(N255="zákl. přenesená",J255,0)</f>
        <v>0</v>
      </c>
      <c r="BH255" s="234">
        <f>IF(N255="sníž. přenesená",J255,0)</f>
        <v>0</v>
      </c>
      <c r="BI255" s="234">
        <f>IF(N255="nulová",J255,0)</f>
        <v>0</v>
      </c>
      <c r="BJ255" s="18" t="s">
        <v>81</v>
      </c>
      <c r="BK255" s="234">
        <f>ROUND(I255*H255,2)</f>
        <v>0</v>
      </c>
      <c r="BL255" s="18" t="s">
        <v>225</v>
      </c>
      <c r="BM255" s="233" t="s">
        <v>1052</v>
      </c>
    </row>
    <row r="256" s="2" customFormat="1">
      <c r="A256" s="39"/>
      <c r="B256" s="40"/>
      <c r="C256" s="41"/>
      <c r="D256" s="235" t="s">
        <v>159</v>
      </c>
      <c r="E256" s="41"/>
      <c r="F256" s="236" t="s">
        <v>1053</v>
      </c>
      <c r="G256" s="41"/>
      <c r="H256" s="41"/>
      <c r="I256" s="237"/>
      <c r="J256" s="41"/>
      <c r="K256" s="41"/>
      <c r="L256" s="45"/>
      <c r="M256" s="238"/>
      <c r="N256" s="239"/>
      <c r="O256" s="92"/>
      <c r="P256" s="92"/>
      <c r="Q256" s="92"/>
      <c r="R256" s="92"/>
      <c r="S256" s="92"/>
      <c r="T256" s="93"/>
      <c r="U256" s="39"/>
      <c r="V256" s="39"/>
      <c r="W256" s="39"/>
      <c r="X256" s="39"/>
      <c r="Y256" s="39"/>
      <c r="Z256" s="39"/>
      <c r="AA256" s="39"/>
      <c r="AB256" s="39"/>
      <c r="AC256" s="39"/>
      <c r="AD256" s="39"/>
      <c r="AE256" s="39"/>
      <c r="AT256" s="18" t="s">
        <v>159</v>
      </c>
      <c r="AU256" s="18" t="s">
        <v>83</v>
      </c>
    </row>
    <row r="257" s="2" customFormat="1" ht="16.5" customHeight="1">
      <c r="A257" s="39"/>
      <c r="B257" s="40"/>
      <c r="C257" s="221" t="s">
        <v>306</v>
      </c>
      <c r="D257" s="221" t="s">
        <v>153</v>
      </c>
      <c r="E257" s="222" t="s">
        <v>1054</v>
      </c>
      <c r="F257" s="223" t="s">
        <v>1055</v>
      </c>
      <c r="G257" s="224" t="s">
        <v>212</v>
      </c>
      <c r="H257" s="225">
        <v>2.7250000000000001</v>
      </c>
      <c r="I257" s="226"/>
      <c r="J257" s="227">
        <f>ROUND(I257*H257,2)</f>
        <v>0</v>
      </c>
      <c r="K257" s="228"/>
      <c r="L257" s="45"/>
      <c r="M257" s="229" t="s">
        <v>1</v>
      </c>
      <c r="N257" s="230" t="s">
        <v>38</v>
      </c>
      <c r="O257" s="92"/>
      <c r="P257" s="231">
        <f>O257*H257</f>
        <v>0</v>
      </c>
      <c r="Q257" s="231">
        <v>0</v>
      </c>
      <c r="R257" s="231">
        <f>Q257*H257</f>
        <v>0</v>
      </c>
      <c r="S257" s="231">
        <v>0</v>
      </c>
      <c r="T257" s="232">
        <f>S257*H257</f>
        <v>0</v>
      </c>
      <c r="U257" s="39"/>
      <c r="V257" s="39"/>
      <c r="W257" s="39"/>
      <c r="X257" s="39"/>
      <c r="Y257" s="39"/>
      <c r="Z257" s="39"/>
      <c r="AA257" s="39"/>
      <c r="AB257" s="39"/>
      <c r="AC257" s="39"/>
      <c r="AD257" s="39"/>
      <c r="AE257" s="39"/>
      <c r="AR257" s="233" t="s">
        <v>225</v>
      </c>
      <c r="AT257" s="233" t="s">
        <v>153</v>
      </c>
      <c r="AU257" s="233" t="s">
        <v>83</v>
      </c>
      <c r="AY257" s="18" t="s">
        <v>152</v>
      </c>
      <c r="BE257" s="234">
        <f>IF(N257="základní",J257,0)</f>
        <v>0</v>
      </c>
      <c r="BF257" s="234">
        <f>IF(N257="snížená",J257,0)</f>
        <v>0</v>
      </c>
      <c r="BG257" s="234">
        <f>IF(N257="zákl. přenesená",J257,0)</f>
        <v>0</v>
      </c>
      <c r="BH257" s="234">
        <f>IF(N257="sníž. přenesená",J257,0)</f>
        <v>0</v>
      </c>
      <c r="BI257" s="234">
        <f>IF(N257="nulová",J257,0)</f>
        <v>0</v>
      </c>
      <c r="BJ257" s="18" t="s">
        <v>81</v>
      </c>
      <c r="BK257" s="234">
        <f>ROUND(I257*H257,2)</f>
        <v>0</v>
      </c>
      <c r="BL257" s="18" t="s">
        <v>225</v>
      </c>
      <c r="BM257" s="233" t="s">
        <v>1056</v>
      </c>
    </row>
    <row r="258" s="2" customFormat="1">
      <c r="A258" s="39"/>
      <c r="B258" s="40"/>
      <c r="C258" s="41"/>
      <c r="D258" s="235" t="s">
        <v>159</v>
      </c>
      <c r="E258" s="41"/>
      <c r="F258" s="236" t="s">
        <v>1057</v>
      </c>
      <c r="G258" s="41"/>
      <c r="H258" s="41"/>
      <c r="I258" s="237"/>
      <c r="J258" s="41"/>
      <c r="K258" s="41"/>
      <c r="L258" s="45"/>
      <c r="M258" s="238"/>
      <c r="N258" s="239"/>
      <c r="O258" s="92"/>
      <c r="P258" s="92"/>
      <c r="Q258" s="92"/>
      <c r="R258" s="92"/>
      <c r="S258" s="92"/>
      <c r="T258" s="93"/>
      <c r="U258" s="39"/>
      <c r="V258" s="39"/>
      <c r="W258" s="39"/>
      <c r="X258" s="39"/>
      <c r="Y258" s="39"/>
      <c r="Z258" s="39"/>
      <c r="AA258" s="39"/>
      <c r="AB258" s="39"/>
      <c r="AC258" s="39"/>
      <c r="AD258" s="39"/>
      <c r="AE258" s="39"/>
      <c r="AT258" s="18" t="s">
        <v>159</v>
      </c>
      <c r="AU258" s="18" t="s">
        <v>83</v>
      </c>
    </row>
    <row r="259" s="14" customFormat="1">
      <c r="A259" s="14"/>
      <c r="B259" s="276"/>
      <c r="C259" s="277"/>
      <c r="D259" s="235" t="s">
        <v>897</v>
      </c>
      <c r="E259" s="278" t="s">
        <v>1</v>
      </c>
      <c r="F259" s="279" t="s">
        <v>1058</v>
      </c>
      <c r="G259" s="277"/>
      <c r="H259" s="280">
        <v>2.7250000000000001</v>
      </c>
      <c r="I259" s="281"/>
      <c r="J259" s="277"/>
      <c r="K259" s="277"/>
      <c r="L259" s="282"/>
      <c r="M259" s="283"/>
      <c r="N259" s="284"/>
      <c r="O259" s="284"/>
      <c r="P259" s="284"/>
      <c r="Q259" s="284"/>
      <c r="R259" s="284"/>
      <c r="S259" s="284"/>
      <c r="T259" s="285"/>
      <c r="U259" s="14"/>
      <c r="V259" s="14"/>
      <c r="W259" s="14"/>
      <c r="X259" s="14"/>
      <c r="Y259" s="14"/>
      <c r="Z259" s="14"/>
      <c r="AA259" s="14"/>
      <c r="AB259" s="14"/>
      <c r="AC259" s="14"/>
      <c r="AD259" s="14"/>
      <c r="AE259" s="14"/>
      <c r="AT259" s="286" t="s">
        <v>897</v>
      </c>
      <c r="AU259" s="286" t="s">
        <v>83</v>
      </c>
      <c r="AV259" s="14" t="s">
        <v>83</v>
      </c>
      <c r="AW259" s="14" t="s">
        <v>30</v>
      </c>
      <c r="AX259" s="14" t="s">
        <v>73</v>
      </c>
      <c r="AY259" s="286" t="s">
        <v>152</v>
      </c>
    </row>
    <row r="260" s="15" customFormat="1">
      <c r="A260" s="15"/>
      <c r="B260" s="287"/>
      <c r="C260" s="288"/>
      <c r="D260" s="235" t="s">
        <v>897</v>
      </c>
      <c r="E260" s="289" t="s">
        <v>1</v>
      </c>
      <c r="F260" s="290" t="s">
        <v>899</v>
      </c>
      <c r="G260" s="288"/>
      <c r="H260" s="291">
        <v>2.7250000000000001</v>
      </c>
      <c r="I260" s="292"/>
      <c r="J260" s="288"/>
      <c r="K260" s="288"/>
      <c r="L260" s="293"/>
      <c r="M260" s="294"/>
      <c r="N260" s="295"/>
      <c r="O260" s="295"/>
      <c r="P260" s="295"/>
      <c r="Q260" s="295"/>
      <c r="R260" s="295"/>
      <c r="S260" s="295"/>
      <c r="T260" s="296"/>
      <c r="U260" s="15"/>
      <c r="V260" s="15"/>
      <c r="W260" s="15"/>
      <c r="X260" s="15"/>
      <c r="Y260" s="15"/>
      <c r="Z260" s="15"/>
      <c r="AA260" s="15"/>
      <c r="AB260" s="15"/>
      <c r="AC260" s="15"/>
      <c r="AD260" s="15"/>
      <c r="AE260" s="15"/>
      <c r="AT260" s="297" t="s">
        <v>897</v>
      </c>
      <c r="AU260" s="297" t="s">
        <v>83</v>
      </c>
      <c r="AV260" s="15" t="s">
        <v>169</v>
      </c>
      <c r="AW260" s="15" t="s">
        <v>30</v>
      </c>
      <c r="AX260" s="15" t="s">
        <v>81</v>
      </c>
      <c r="AY260" s="297" t="s">
        <v>152</v>
      </c>
    </row>
    <row r="261" s="2" customFormat="1" ht="21.75" customHeight="1">
      <c r="A261" s="39"/>
      <c r="B261" s="40"/>
      <c r="C261" s="221" t="s">
        <v>402</v>
      </c>
      <c r="D261" s="221" t="s">
        <v>153</v>
      </c>
      <c r="E261" s="222" t="s">
        <v>1059</v>
      </c>
      <c r="F261" s="223" t="s">
        <v>1060</v>
      </c>
      <c r="G261" s="224" t="s">
        <v>195</v>
      </c>
      <c r="H261" s="225">
        <v>10.989000000000001</v>
      </c>
      <c r="I261" s="226"/>
      <c r="J261" s="227">
        <f>ROUND(I261*H261,2)</f>
        <v>0</v>
      </c>
      <c r="K261" s="228"/>
      <c r="L261" s="45"/>
      <c r="M261" s="229" t="s">
        <v>1</v>
      </c>
      <c r="N261" s="230" t="s">
        <v>38</v>
      </c>
      <c r="O261" s="92"/>
      <c r="P261" s="231">
        <f>O261*H261</f>
        <v>0</v>
      </c>
      <c r="Q261" s="231">
        <v>0</v>
      </c>
      <c r="R261" s="231">
        <f>Q261*H261</f>
        <v>0</v>
      </c>
      <c r="S261" s="231">
        <v>0</v>
      </c>
      <c r="T261" s="232">
        <f>S261*H261</f>
        <v>0</v>
      </c>
      <c r="U261" s="39"/>
      <c r="V261" s="39"/>
      <c r="W261" s="39"/>
      <c r="X261" s="39"/>
      <c r="Y261" s="39"/>
      <c r="Z261" s="39"/>
      <c r="AA261" s="39"/>
      <c r="AB261" s="39"/>
      <c r="AC261" s="39"/>
      <c r="AD261" s="39"/>
      <c r="AE261" s="39"/>
      <c r="AR261" s="233" t="s">
        <v>225</v>
      </c>
      <c r="AT261" s="233" t="s">
        <v>153</v>
      </c>
      <c r="AU261" s="233" t="s">
        <v>83</v>
      </c>
      <c r="AY261" s="18" t="s">
        <v>152</v>
      </c>
      <c r="BE261" s="234">
        <f>IF(N261="základní",J261,0)</f>
        <v>0</v>
      </c>
      <c r="BF261" s="234">
        <f>IF(N261="snížená",J261,0)</f>
        <v>0</v>
      </c>
      <c r="BG261" s="234">
        <f>IF(N261="zákl. přenesená",J261,0)</f>
        <v>0</v>
      </c>
      <c r="BH261" s="234">
        <f>IF(N261="sníž. přenesená",J261,0)</f>
        <v>0</v>
      </c>
      <c r="BI261" s="234">
        <f>IF(N261="nulová",J261,0)</f>
        <v>0</v>
      </c>
      <c r="BJ261" s="18" t="s">
        <v>81</v>
      </c>
      <c r="BK261" s="234">
        <f>ROUND(I261*H261,2)</f>
        <v>0</v>
      </c>
      <c r="BL261" s="18" t="s">
        <v>225</v>
      </c>
      <c r="BM261" s="233" t="s">
        <v>1061</v>
      </c>
    </row>
    <row r="262" s="2" customFormat="1">
      <c r="A262" s="39"/>
      <c r="B262" s="40"/>
      <c r="C262" s="41"/>
      <c r="D262" s="235" t="s">
        <v>159</v>
      </c>
      <c r="E262" s="41"/>
      <c r="F262" s="236" t="s">
        <v>1062</v>
      </c>
      <c r="G262" s="41"/>
      <c r="H262" s="41"/>
      <c r="I262" s="237"/>
      <c r="J262" s="41"/>
      <c r="K262" s="41"/>
      <c r="L262" s="45"/>
      <c r="M262" s="238"/>
      <c r="N262" s="239"/>
      <c r="O262" s="92"/>
      <c r="P262" s="92"/>
      <c r="Q262" s="92"/>
      <c r="R262" s="92"/>
      <c r="S262" s="92"/>
      <c r="T262" s="93"/>
      <c r="U262" s="39"/>
      <c r="V262" s="39"/>
      <c r="W262" s="39"/>
      <c r="X262" s="39"/>
      <c r="Y262" s="39"/>
      <c r="Z262" s="39"/>
      <c r="AA262" s="39"/>
      <c r="AB262" s="39"/>
      <c r="AC262" s="39"/>
      <c r="AD262" s="39"/>
      <c r="AE262" s="39"/>
      <c r="AT262" s="18" t="s">
        <v>159</v>
      </c>
      <c r="AU262" s="18" t="s">
        <v>83</v>
      </c>
    </row>
    <row r="263" s="14" customFormat="1">
      <c r="A263" s="14"/>
      <c r="B263" s="276"/>
      <c r="C263" s="277"/>
      <c r="D263" s="235" t="s">
        <v>897</v>
      </c>
      <c r="E263" s="278" t="s">
        <v>1</v>
      </c>
      <c r="F263" s="279" t="s">
        <v>1049</v>
      </c>
      <c r="G263" s="277"/>
      <c r="H263" s="280">
        <v>10.989000000000001</v>
      </c>
      <c r="I263" s="281"/>
      <c r="J263" s="277"/>
      <c r="K263" s="277"/>
      <c r="L263" s="282"/>
      <c r="M263" s="283"/>
      <c r="N263" s="284"/>
      <c r="O263" s="284"/>
      <c r="P263" s="284"/>
      <c r="Q263" s="284"/>
      <c r="R263" s="284"/>
      <c r="S263" s="284"/>
      <c r="T263" s="285"/>
      <c r="U263" s="14"/>
      <c r="V263" s="14"/>
      <c r="W263" s="14"/>
      <c r="X263" s="14"/>
      <c r="Y263" s="14"/>
      <c r="Z263" s="14"/>
      <c r="AA263" s="14"/>
      <c r="AB263" s="14"/>
      <c r="AC263" s="14"/>
      <c r="AD263" s="14"/>
      <c r="AE263" s="14"/>
      <c r="AT263" s="286" t="s">
        <v>897</v>
      </c>
      <c r="AU263" s="286" t="s">
        <v>83</v>
      </c>
      <c r="AV263" s="14" t="s">
        <v>83</v>
      </c>
      <c r="AW263" s="14" t="s">
        <v>30</v>
      </c>
      <c r="AX263" s="14" t="s">
        <v>73</v>
      </c>
      <c r="AY263" s="286" t="s">
        <v>152</v>
      </c>
    </row>
    <row r="264" s="15" customFormat="1">
      <c r="A264" s="15"/>
      <c r="B264" s="287"/>
      <c r="C264" s="288"/>
      <c r="D264" s="235" t="s">
        <v>897</v>
      </c>
      <c r="E264" s="289" t="s">
        <v>1</v>
      </c>
      <c r="F264" s="290" t="s">
        <v>899</v>
      </c>
      <c r="G264" s="288"/>
      <c r="H264" s="291">
        <v>10.989000000000001</v>
      </c>
      <c r="I264" s="292"/>
      <c r="J264" s="288"/>
      <c r="K264" s="288"/>
      <c r="L264" s="293"/>
      <c r="M264" s="294"/>
      <c r="N264" s="295"/>
      <c r="O264" s="295"/>
      <c r="P264" s="295"/>
      <c r="Q264" s="295"/>
      <c r="R264" s="295"/>
      <c r="S264" s="295"/>
      <c r="T264" s="296"/>
      <c r="U264" s="15"/>
      <c r="V264" s="15"/>
      <c r="W264" s="15"/>
      <c r="X264" s="15"/>
      <c r="Y264" s="15"/>
      <c r="Z264" s="15"/>
      <c r="AA264" s="15"/>
      <c r="AB264" s="15"/>
      <c r="AC264" s="15"/>
      <c r="AD264" s="15"/>
      <c r="AE264" s="15"/>
      <c r="AT264" s="297" t="s">
        <v>897</v>
      </c>
      <c r="AU264" s="297" t="s">
        <v>83</v>
      </c>
      <c r="AV264" s="15" t="s">
        <v>169</v>
      </c>
      <c r="AW264" s="15" t="s">
        <v>30</v>
      </c>
      <c r="AX264" s="15" t="s">
        <v>81</v>
      </c>
      <c r="AY264" s="297" t="s">
        <v>152</v>
      </c>
    </row>
    <row r="265" s="2" customFormat="1" ht="21.75" customHeight="1">
      <c r="A265" s="39"/>
      <c r="B265" s="40"/>
      <c r="C265" s="221" t="s">
        <v>405</v>
      </c>
      <c r="D265" s="221" t="s">
        <v>153</v>
      </c>
      <c r="E265" s="222" t="s">
        <v>1063</v>
      </c>
      <c r="F265" s="223" t="s">
        <v>1064</v>
      </c>
      <c r="G265" s="224" t="s">
        <v>212</v>
      </c>
      <c r="H265" s="225">
        <v>2.75</v>
      </c>
      <c r="I265" s="226"/>
      <c r="J265" s="227">
        <f>ROUND(I265*H265,2)</f>
        <v>0</v>
      </c>
      <c r="K265" s="228"/>
      <c r="L265" s="45"/>
      <c r="M265" s="229" t="s">
        <v>1</v>
      </c>
      <c r="N265" s="230" t="s">
        <v>38</v>
      </c>
      <c r="O265" s="92"/>
      <c r="P265" s="231">
        <f>O265*H265</f>
        <v>0</v>
      </c>
      <c r="Q265" s="231">
        <v>0</v>
      </c>
      <c r="R265" s="231">
        <f>Q265*H265</f>
        <v>0</v>
      </c>
      <c r="S265" s="231">
        <v>0</v>
      </c>
      <c r="T265" s="232">
        <f>S265*H265</f>
        <v>0</v>
      </c>
      <c r="U265" s="39"/>
      <c r="V265" s="39"/>
      <c r="W265" s="39"/>
      <c r="X265" s="39"/>
      <c r="Y265" s="39"/>
      <c r="Z265" s="39"/>
      <c r="AA265" s="39"/>
      <c r="AB265" s="39"/>
      <c r="AC265" s="39"/>
      <c r="AD265" s="39"/>
      <c r="AE265" s="39"/>
      <c r="AR265" s="233" t="s">
        <v>225</v>
      </c>
      <c r="AT265" s="233" t="s">
        <v>153</v>
      </c>
      <c r="AU265" s="233" t="s">
        <v>83</v>
      </c>
      <c r="AY265" s="18" t="s">
        <v>152</v>
      </c>
      <c r="BE265" s="234">
        <f>IF(N265="základní",J265,0)</f>
        <v>0</v>
      </c>
      <c r="BF265" s="234">
        <f>IF(N265="snížená",J265,0)</f>
        <v>0</v>
      </c>
      <c r="BG265" s="234">
        <f>IF(N265="zákl. přenesená",J265,0)</f>
        <v>0</v>
      </c>
      <c r="BH265" s="234">
        <f>IF(N265="sníž. přenesená",J265,0)</f>
        <v>0</v>
      </c>
      <c r="BI265" s="234">
        <f>IF(N265="nulová",J265,0)</f>
        <v>0</v>
      </c>
      <c r="BJ265" s="18" t="s">
        <v>81</v>
      </c>
      <c r="BK265" s="234">
        <f>ROUND(I265*H265,2)</f>
        <v>0</v>
      </c>
      <c r="BL265" s="18" t="s">
        <v>225</v>
      </c>
      <c r="BM265" s="233" t="s">
        <v>1065</v>
      </c>
    </row>
    <row r="266" s="2" customFormat="1">
      <c r="A266" s="39"/>
      <c r="B266" s="40"/>
      <c r="C266" s="41"/>
      <c r="D266" s="235" t="s">
        <v>159</v>
      </c>
      <c r="E266" s="41"/>
      <c r="F266" s="236" t="s">
        <v>1066</v>
      </c>
      <c r="G266" s="41"/>
      <c r="H266" s="41"/>
      <c r="I266" s="237"/>
      <c r="J266" s="41"/>
      <c r="K266" s="41"/>
      <c r="L266" s="45"/>
      <c r="M266" s="238"/>
      <c r="N266" s="239"/>
      <c r="O266" s="92"/>
      <c r="P266" s="92"/>
      <c r="Q266" s="92"/>
      <c r="R266" s="92"/>
      <c r="S266" s="92"/>
      <c r="T266" s="93"/>
      <c r="U266" s="39"/>
      <c r="V266" s="39"/>
      <c r="W266" s="39"/>
      <c r="X266" s="39"/>
      <c r="Y266" s="39"/>
      <c r="Z266" s="39"/>
      <c r="AA266" s="39"/>
      <c r="AB266" s="39"/>
      <c r="AC266" s="39"/>
      <c r="AD266" s="39"/>
      <c r="AE266" s="39"/>
      <c r="AT266" s="18" t="s">
        <v>159</v>
      </c>
      <c r="AU266" s="18" t="s">
        <v>83</v>
      </c>
    </row>
    <row r="267" s="14" customFormat="1">
      <c r="A267" s="14"/>
      <c r="B267" s="276"/>
      <c r="C267" s="277"/>
      <c r="D267" s="235" t="s">
        <v>897</v>
      </c>
      <c r="E267" s="278" t="s">
        <v>1</v>
      </c>
      <c r="F267" s="279" t="s">
        <v>1067</v>
      </c>
      <c r="G267" s="277"/>
      <c r="H267" s="280">
        <v>2.75</v>
      </c>
      <c r="I267" s="281"/>
      <c r="J267" s="277"/>
      <c r="K267" s="277"/>
      <c r="L267" s="282"/>
      <c r="M267" s="283"/>
      <c r="N267" s="284"/>
      <c r="O267" s="284"/>
      <c r="P267" s="284"/>
      <c r="Q267" s="284"/>
      <c r="R267" s="284"/>
      <c r="S267" s="284"/>
      <c r="T267" s="285"/>
      <c r="U267" s="14"/>
      <c r="V267" s="14"/>
      <c r="W267" s="14"/>
      <c r="X267" s="14"/>
      <c r="Y267" s="14"/>
      <c r="Z267" s="14"/>
      <c r="AA267" s="14"/>
      <c r="AB267" s="14"/>
      <c r="AC267" s="14"/>
      <c r="AD267" s="14"/>
      <c r="AE267" s="14"/>
      <c r="AT267" s="286" t="s">
        <v>897</v>
      </c>
      <c r="AU267" s="286" t="s">
        <v>83</v>
      </c>
      <c r="AV267" s="14" t="s">
        <v>83</v>
      </c>
      <c r="AW267" s="14" t="s">
        <v>30</v>
      </c>
      <c r="AX267" s="14" t="s">
        <v>73</v>
      </c>
      <c r="AY267" s="286" t="s">
        <v>152</v>
      </c>
    </row>
    <row r="268" s="15" customFormat="1">
      <c r="A268" s="15"/>
      <c r="B268" s="287"/>
      <c r="C268" s="288"/>
      <c r="D268" s="235" t="s">
        <v>897</v>
      </c>
      <c r="E268" s="289" t="s">
        <v>1</v>
      </c>
      <c r="F268" s="290" t="s">
        <v>899</v>
      </c>
      <c r="G268" s="288"/>
      <c r="H268" s="291">
        <v>2.75</v>
      </c>
      <c r="I268" s="292"/>
      <c r="J268" s="288"/>
      <c r="K268" s="288"/>
      <c r="L268" s="293"/>
      <c r="M268" s="294"/>
      <c r="N268" s="295"/>
      <c r="O268" s="295"/>
      <c r="P268" s="295"/>
      <c r="Q268" s="295"/>
      <c r="R268" s="295"/>
      <c r="S268" s="295"/>
      <c r="T268" s="296"/>
      <c r="U268" s="15"/>
      <c r="V268" s="15"/>
      <c r="W268" s="15"/>
      <c r="X268" s="15"/>
      <c r="Y268" s="15"/>
      <c r="Z268" s="15"/>
      <c r="AA268" s="15"/>
      <c r="AB268" s="15"/>
      <c r="AC268" s="15"/>
      <c r="AD268" s="15"/>
      <c r="AE268" s="15"/>
      <c r="AT268" s="297" t="s">
        <v>897</v>
      </c>
      <c r="AU268" s="297" t="s">
        <v>83</v>
      </c>
      <c r="AV268" s="15" t="s">
        <v>169</v>
      </c>
      <c r="AW268" s="15" t="s">
        <v>30</v>
      </c>
      <c r="AX268" s="15" t="s">
        <v>81</v>
      </c>
      <c r="AY268" s="297" t="s">
        <v>152</v>
      </c>
    </row>
    <row r="269" s="2" customFormat="1" ht="21.75" customHeight="1">
      <c r="A269" s="39"/>
      <c r="B269" s="40"/>
      <c r="C269" s="221" t="s">
        <v>408</v>
      </c>
      <c r="D269" s="221" t="s">
        <v>153</v>
      </c>
      <c r="E269" s="222" t="s">
        <v>1068</v>
      </c>
      <c r="F269" s="223" t="s">
        <v>1069</v>
      </c>
      <c r="G269" s="224" t="s">
        <v>366</v>
      </c>
      <c r="H269" s="262"/>
      <c r="I269" s="226"/>
      <c r="J269" s="227">
        <f>ROUND(I269*H269,2)</f>
        <v>0</v>
      </c>
      <c r="K269" s="228"/>
      <c r="L269" s="45"/>
      <c r="M269" s="229" t="s">
        <v>1</v>
      </c>
      <c r="N269" s="230" t="s">
        <v>38</v>
      </c>
      <c r="O269" s="92"/>
      <c r="P269" s="231">
        <f>O269*H269</f>
        <v>0</v>
      </c>
      <c r="Q269" s="231">
        <v>0</v>
      </c>
      <c r="R269" s="231">
        <f>Q269*H269</f>
        <v>0</v>
      </c>
      <c r="S269" s="231">
        <v>0</v>
      </c>
      <c r="T269" s="232">
        <f>S269*H269</f>
        <v>0</v>
      </c>
      <c r="U269" s="39"/>
      <c r="V269" s="39"/>
      <c r="W269" s="39"/>
      <c r="X269" s="39"/>
      <c r="Y269" s="39"/>
      <c r="Z269" s="39"/>
      <c r="AA269" s="39"/>
      <c r="AB269" s="39"/>
      <c r="AC269" s="39"/>
      <c r="AD269" s="39"/>
      <c r="AE269" s="39"/>
      <c r="AR269" s="233" t="s">
        <v>225</v>
      </c>
      <c r="AT269" s="233" t="s">
        <v>153</v>
      </c>
      <c r="AU269" s="233" t="s">
        <v>83</v>
      </c>
      <c r="AY269" s="18" t="s">
        <v>152</v>
      </c>
      <c r="BE269" s="234">
        <f>IF(N269="základní",J269,0)</f>
        <v>0</v>
      </c>
      <c r="BF269" s="234">
        <f>IF(N269="snížená",J269,0)</f>
        <v>0</v>
      </c>
      <c r="BG269" s="234">
        <f>IF(N269="zákl. přenesená",J269,0)</f>
        <v>0</v>
      </c>
      <c r="BH269" s="234">
        <f>IF(N269="sníž. přenesená",J269,0)</f>
        <v>0</v>
      </c>
      <c r="BI269" s="234">
        <f>IF(N269="nulová",J269,0)</f>
        <v>0</v>
      </c>
      <c r="BJ269" s="18" t="s">
        <v>81</v>
      </c>
      <c r="BK269" s="234">
        <f>ROUND(I269*H269,2)</f>
        <v>0</v>
      </c>
      <c r="BL269" s="18" t="s">
        <v>225</v>
      </c>
      <c r="BM269" s="233" t="s">
        <v>1070</v>
      </c>
    </row>
    <row r="270" s="2" customFormat="1">
      <c r="A270" s="39"/>
      <c r="B270" s="40"/>
      <c r="C270" s="41"/>
      <c r="D270" s="235" t="s">
        <v>159</v>
      </c>
      <c r="E270" s="41"/>
      <c r="F270" s="236" t="s">
        <v>1071</v>
      </c>
      <c r="G270" s="41"/>
      <c r="H270" s="41"/>
      <c r="I270" s="237"/>
      <c r="J270" s="41"/>
      <c r="K270" s="41"/>
      <c r="L270" s="45"/>
      <c r="M270" s="238"/>
      <c r="N270" s="239"/>
      <c r="O270" s="92"/>
      <c r="P270" s="92"/>
      <c r="Q270" s="92"/>
      <c r="R270" s="92"/>
      <c r="S270" s="92"/>
      <c r="T270" s="93"/>
      <c r="U270" s="39"/>
      <c r="V270" s="39"/>
      <c r="W270" s="39"/>
      <c r="X270" s="39"/>
      <c r="Y270" s="39"/>
      <c r="Z270" s="39"/>
      <c r="AA270" s="39"/>
      <c r="AB270" s="39"/>
      <c r="AC270" s="39"/>
      <c r="AD270" s="39"/>
      <c r="AE270" s="39"/>
      <c r="AT270" s="18" t="s">
        <v>159</v>
      </c>
      <c r="AU270" s="18" t="s">
        <v>83</v>
      </c>
    </row>
    <row r="271" s="11" customFormat="1" ht="22.8" customHeight="1">
      <c r="A271" s="11"/>
      <c r="B271" s="207"/>
      <c r="C271" s="208"/>
      <c r="D271" s="209" t="s">
        <v>72</v>
      </c>
      <c r="E271" s="260" t="s">
        <v>1072</v>
      </c>
      <c r="F271" s="260" t="s">
        <v>1073</v>
      </c>
      <c r="G271" s="208"/>
      <c r="H271" s="208"/>
      <c r="I271" s="211"/>
      <c r="J271" s="261">
        <f>BK271</f>
        <v>0</v>
      </c>
      <c r="K271" s="208"/>
      <c r="L271" s="213"/>
      <c r="M271" s="214"/>
      <c r="N271" s="215"/>
      <c r="O271" s="215"/>
      <c r="P271" s="216">
        <f>SUM(P272:P295)</f>
        <v>0</v>
      </c>
      <c r="Q271" s="215"/>
      <c r="R271" s="216">
        <f>SUM(R272:R295)</f>
        <v>0</v>
      </c>
      <c r="S271" s="215"/>
      <c r="T271" s="217">
        <f>SUM(T272:T295)</f>
        <v>0</v>
      </c>
      <c r="U271" s="11"/>
      <c r="V271" s="11"/>
      <c r="W271" s="11"/>
      <c r="X271" s="11"/>
      <c r="Y271" s="11"/>
      <c r="Z271" s="11"/>
      <c r="AA271" s="11"/>
      <c r="AB271" s="11"/>
      <c r="AC271" s="11"/>
      <c r="AD271" s="11"/>
      <c r="AE271" s="11"/>
      <c r="AR271" s="218" t="s">
        <v>83</v>
      </c>
      <c r="AT271" s="219" t="s">
        <v>72</v>
      </c>
      <c r="AU271" s="219" t="s">
        <v>81</v>
      </c>
      <c r="AY271" s="218" t="s">
        <v>152</v>
      </c>
      <c r="BK271" s="220">
        <f>SUM(BK272:BK295)</f>
        <v>0</v>
      </c>
    </row>
    <row r="272" s="2" customFormat="1" ht="21.75" customHeight="1">
      <c r="A272" s="39"/>
      <c r="B272" s="40"/>
      <c r="C272" s="221" t="s">
        <v>412</v>
      </c>
      <c r="D272" s="221" t="s">
        <v>153</v>
      </c>
      <c r="E272" s="222" t="s">
        <v>1074</v>
      </c>
      <c r="F272" s="223" t="s">
        <v>1075</v>
      </c>
      <c r="G272" s="224" t="s">
        <v>293</v>
      </c>
      <c r="H272" s="225">
        <v>1</v>
      </c>
      <c r="I272" s="226"/>
      <c r="J272" s="227">
        <f>ROUND(I272*H272,2)</f>
        <v>0</v>
      </c>
      <c r="K272" s="228"/>
      <c r="L272" s="45"/>
      <c r="M272" s="229" t="s">
        <v>1</v>
      </c>
      <c r="N272" s="230" t="s">
        <v>38</v>
      </c>
      <c r="O272" s="92"/>
      <c r="P272" s="231">
        <f>O272*H272</f>
        <v>0</v>
      </c>
      <c r="Q272" s="231">
        <v>0</v>
      </c>
      <c r="R272" s="231">
        <f>Q272*H272</f>
        <v>0</v>
      </c>
      <c r="S272" s="231">
        <v>0</v>
      </c>
      <c r="T272" s="232">
        <f>S272*H272</f>
        <v>0</v>
      </c>
      <c r="U272" s="39"/>
      <c r="V272" s="39"/>
      <c r="W272" s="39"/>
      <c r="X272" s="39"/>
      <c r="Y272" s="39"/>
      <c r="Z272" s="39"/>
      <c r="AA272" s="39"/>
      <c r="AB272" s="39"/>
      <c r="AC272" s="39"/>
      <c r="AD272" s="39"/>
      <c r="AE272" s="39"/>
      <c r="AR272" s="233" t="s">
        <v>225</v>
      </c>
      <c r="AT272" s="233" t="s">
        <v>153</v>
      </c>
      <c r="AU272" s="233" t="s">
        <v>83</v>
      </c>
      <c r="AY272" s="18" t="s">
        <v>152</v>
      </c>
      <c r="BE272" s="234">
        <f>IF(N272="základní",J272,0)</f>
        <v>0</v>
      </c>
      <c r="BF272" s="234">
        <f>IF(N272="snížená",J272,0)</f>
        <v>0</v>
      </c>
      <c r="BG272" s="234">
        <f>IF(N272="zákl. přenesená",J272,0)</f>
        <v>0</v>
      </c>
      <c r="BH272" s="234">
        <f>IF(N272="sníž. přenesená",J272,0)</f>
        <v>0</v>
      </c>
      <c r="BI272" s="234">
        <f>IF(N272="nulová",J272,0)</f>
        <v>0</v>
      </c>
      <c r="BJ272" s="18" t="s">
        <v>81</v>
      </c>
      <c r="BK272" s="234">
        <f>ROUND(I272*H272,2)</f>
        <v>0</v>
      </c>
      <c r="BL272" s="18" t="s">
        <v>225</v>
      </c>
      <c r="BM272" s="233" t="s">
        <v>1076</v>
      </c>
    </row>
    <row r="273" s="2" customFormat="1">
      <c r="A273" s="39"/>
      <c r="B273" s="40"/>
      <c r="C273" s="41"/>
      <c r="D273" s="235" t="s">
        <v>159</v>
      </c>
      <c r="E273" s="41"/>
      <c r="F273" s="236" t="s">
        <v>1077</v>
      </c>
      <c r="G273" s="41"/>
      <c r="H273" s="41"/>
      <c r="I273" s="237"/>
      <c r="J273" s="41"/>
      <c r="K273" s="41"/>
      <c r="L273" s="45"/>
      <c r="M273" s="238"/>
      <c r="N273" s="239"/>
      <c r="O273" s="92"/>
      <c r="P273" s="92"/>
      <c r="Q273" s="92"/>
      <c r="R273" s="92"/>
      <c r="S273" s="92"/>
      <c r="T273" s="93"/>
      <c r="U273" s="39"/>
      <c r="V273" s="39"/>
      <c r="W273" s="39"/>
      <c r="X273" s="39"/>
      <c r="Y273" s="39"/>
      <c r="Z273" s="39"/>
      <c r="AA273" s="39"/>
      <c r="AB273" s="39"/>
      <c r="AC273" s="39"/>
      <c r="AD273" s="39"/>
      <c r="AE273" s="39"/>
      <c r="AT273" s="18" t="s">
        <v>159</v>
      </c>
      <c r="AU273" s="18" t="s">
        <v>83</v>
      </c>
    </row>
    <row r="274" s="2" customFormat="1" ht="21.75" customHeight="1">
      <c r="A274" s="39"/>
      <c r="B274" s="40"/>
      <c r="C274" s="240" t="s">
        <v>415</v>
      </c>
      <c r="D274" s="240" t="s">
        <v>200</v>
      </c>
      <c r="E274" s="241" t="s">
        <v>1078</v>
      </c>
      <c r="F274" s="242" t="s">
        <v>1079</v>
      </c>
      <c r="G274" s="243" t="s">
        <v>293</v>
      </c>
      <c r="H274" s="244">
        <v>1</v>
      </c>
      <c r="I274" s="245"/>
      <c r="J274" s="246">
        <f>ROUND(I274*H274,2)</f>
        <v>0</v>
      </c>
      <c r="K274" s="247"/>
      <c r="L274" s="248"/>
      <c r="M274" s="249" t="s">
        <v>1</v>
      </c>
      <c r="N274" s="250" t="s">
        <v>38</v>
      </c>
      <c r="O274" s="92"/>
      <c r="P274" s="231">
        <f>O274*H274</f>
        <v>0</v>
      </c>
      <c r="Q274" s="231">
        <v>0</v>
      </c>
      <c r="R274" s="231">
        <f>Q274*H274</f>
        <v>0</v>
      </c>
      <c r="S274" s="231">
        <v>0</v>
      </c>
      <c r="T274" s="232">
        <f>S274*H274</f>
        <v>0</v>
      </c>
      <c r="U274" s="39"/>
      <c r="V274" s="39"/>
      <c r="W274" s="39"/>
      <c r="X274" s="39"/>
      <c r="Y274" s="39"/>
      <c r="Z274" s="39"/>
      <c r="AA274" s="39"/>
      <c r="AB274" s="39"/>
      <c r="AC274" s="39"/>
      <c r="AD274" s="39"/>
      <c r="AE274" s="39"/>
      <c r="AR274" s="233" t="s">
        <v>306</v>
      </c>
      <c r="AT274" s="233" t="s">
        <v>200</v>
      </c>
      <c r="AU274" s="233" t="s">
        <v>83</v>
      </c>
      <c r="AY274" s="18" t="s">
        <v>152</v>
      </c>
      <c r="BE274" s="234">
        <f>IF(N274="základní",J274,0)</f>
        <v>0</v>
      </c>
      <c r="BF274" s="234">
        <f>IF(N274="snížená",J274,0)</f>
        <v>0</v>
      </c>
      <c r="BG274" s="234">
        <f>IF(N274="zákl. přenesená",J274,0)</f>
        <v>0</v>
      </c>
      <c r="BH274" s="234">
        <f>IF(N274="sníž. přenesená",J274,0)</f>
        <v>0</v>
      </c>
      <c r="BI274" s="234">
        <f>IF(N274="nulová",J274,0)</f>
        <v>0</v>
      </c>
      <c r="BJ274" s="18" t="s">
        <v>81</v>
      </c>
      <c r="BK274" s="234">
        <f>ROUND(I274*H274,2)</f>
        <v>0</v>
      </c>
      <c r="BL274" s="18" t="s">
        <v>225</v>
      </c>
      <c r="BM274" s="233" t="s">
        <v>1080</v>
      </c>
    </row>
    <row r="275" s="2" customFormat="1">
      <c r="A275" s="39"/>
      <c r="B275" s="40"/>
      <c r="C275" s="41"/>
      <c r="D275" s="235" t="s">
        <v>159</v>
      </c>
      <c r="E275" s="41"/>
      <c r="F275" s="236" t="s">
        <v>1079</v>
      </c>
      <c r="G275" s="41"/>
      <c r="H275" s="41"/>
      <c r="I275" s="237"/>
      <c r="J275" s="41"/>
      <c r="K275" s="41"/>
      <c r="L275" s="45"/>
      <c r="M275" s="238"/>
      <c r="N275" s="239"/>
      <c r="O275" s="92"/>
      <c r="P275" s="92"/>
      <c r="Q275" s="92"/>
      <c r="R275" s="92"/>
      <c r="S275" s="92"/>
      <c r="T275" s="93"/>
      <c r="U275" s="39"/>
      <c r="V275" s="39"/>
      <c r="W275" s="39"/>
      <c r="X275" s="39"/>
      <c r="Y275" s="39"/>
      <c r="Z275" s="39"/>
      <c r="AA275" s="39"/>
      <c r="AB275" s="39"/>
      <c r="AC275" s="39"/>
      <c r="AD275" s="39"/>
      <c r="AE275" s="39"/>
      <c r="AT275" s="18" t="s">
        <v>159</v>
      </c>
      <c r="AU275" s="18" t="s">
        <v>83</v>
      </c>
    </row>
    <row r="276" s="14" customFormat="1">
      <c r="A276" s="14"/>
      <c r="B276" s="276"/>
      <c r="C276" s="277"/>
      <c r="D276" s="235" t="s">
        <v>897</v>
      </c>
      <c r="E276" s="278" t="s">
        <v>1</v>
      </c>
      <c r="F276" s="279" t="s">
        <v>1081</v>
      </c>
      <c r="G276" s="277"/>
      <c r="H276" s="280">
        <v>1</v>
      </c>
      <c r="I276" s="281"/>
      <c r="J276" s="277"/>
      <c r="K276" s="277"/>
      <c r="L276" s="282"/>
      <c r="M276" s="283"/>
      <c r="N276" s="284"/>
      <c r="O276" s="284"/>
      <c r="P276" s="284"/>
      <c r="Q276" s="284"/>
      <c r="R276" s="284"/>
      <c r="S276" s="284"/>
      <c r="T276" s="285"/>
      <c r="U276" s="14"/>
      <c r="V276" s="14"/>
      <c r="W276" s="14"/>
      <c r="X276" s="14"/>
      <c r="Y276" s="14"/>
      <c r="Z276" s="14"/>
      <c r="AA276" s="14"/>
      <c r="AB276" s="14"/>
      <c r="AC276" s="14"/>
      <c r="AD276" s="14"/>
      <c r="AE276" s="14"/>
      <c r="AT276" s="286" t="s">
        <v>897</v>
      </c>
      <c r="AU276" s="286" t="s">
        <v>83</v>
      </c>
      <c r="AV276" s="14" t="s">
        <v>83</v>
      </c>
      <c r="AW276" s="14" t="s">
        <v>30</v>
      </c>
      <c r="AX276" s="14" t="s">
        <v>73</v>
      </c>
      <c r="AY276" s="286" t="s">
        <v>152</v>
      </c>
    </row>
    <row r="277" s="15" customFormat="1">
      <c r="A277" s="15"/>
      <c r="B277" s="287"/>
      <c r="C277" s="288"/>
      <c r="D277" s="235" t="s">
        <v>897</v>
      </c>
      <c r="E277" s="289" t="s">
        <v>1</v>
      </c>
      <c r="F277" s="290" t="s">
        <v>899</v>
      </c>
      <c r="G277" s="288"/>
      <c r="H277" s="291">
        <v>1</v>
      </c>
      <c r="I277" s="292"/>
      <c r="J277" s="288"/>
      <c r="K277" s="288"/>
      <c r="L277" s="293"/>
      <c r="M277" s="294"/>
      <c r="N277" s="295"/>
      <c r="O277" s="295"/>
      <c r="P277" s="295"/>
      <c r="Q277" s="295"/>
      <c r="R277" s="295"/>
      <c r="S277" s="295"/>
      <c r="T277" s="296"/>
      <c r="U277" s="15"/>
      <c r="V277" s="15"/>
      <c r="W277" s="15"/>
      <c r="X277" s="15"/>
      <c r="Y277" s="15"/>
      <c r="Z277" s="15"/>
      <c r="AA277" s="15"/>
      <c r="AB277" s="15"/>
      <c r="AC277" s="15"/>
      <c r="AD277" s="15"/>
      <c r="AE277" s="15"/>
      <c r="AT277" s="297" t="s">
        <v>897</v>
      </c>
      <c r="AU277" s="297" t="s">
        <v>83</v>
      </c>
      <c r="AV277" s="15" t="s">
        <v>169</v>
      </c>
      <c r="AW277" s="15" t="s">
        <v>30</v>
      </c>
      <c r="AX277" s="15" t="s">
        <v>81</v>
      </c>
      <c r="AY277" s="297" t="s">
        <v>152</v>
      </c>
    </row>
    <row r="278" s="2" customFormat="1" ht="16.5" customHeight="1">
      <c r="A278" s="39"/>
      <c r="B278" s="40"/>
      <c r="C278" s="221" t="s">
        <v>419</v>
      </c>
      <c r="D278" s="221" t="s">
        <v>153</v>
      </c>
      <c r="E278" s="222" t="s">
        <v>1082</v>
      </c>
      <c r="F278" s="223" t="s">
        <v>1083</v>
      </c>
      <c r="G278" s="224" t="s">
        <v>293</v>
      </c>
      <c r="H278" s="225">
        <v>1</v>
      </c>
      <c r="I278" s="226"/>
      <c r="J278" s="227">
        <f>ROUND(I278*H278,2)</f>
        <v>0</v>
      </c>
      <c r="K278" s="228"/>
      <c r="L278" s="45"/>
      <c r="M278" s="229" t="s">
        <v>1</v>
      </c>
      <c r="N278" s="230" t="s">
        <v>38</v>
      </c>
      <c r="O278" s="92"/>
      <c r="P278" s="231">
        <f>O278*H278</f>
        <v>0</v>
      </c>
      <c r="Q278" s="231">
        <v>0</v>
      </c>
      <c r="R278" s="231">
        <f>Q278*H278</f>
        <v>0</v>
      </c>
      <c r="S278" s="231">
        <v>0</v>
      </c>
      <c r="T278" s="232">
        <f>S278*H278</f>
        <v>0</v>
      </c>
      <c r="U278" s="39"/>
      <c r="V278" s="39"/>
      <c r="W278" s="39"/>
      <c r="X278" s="39"/>
      <c r="Y278" s="39"/>
      <c r="Z278" s="39"/>
      <c r="AA278" s="39"/>
      <c r="AB278" s="39"/>
      <c r="AC278" s="39"/>
      <c r="AD278" s="39"/>
      <c r="AE278" s="39"/>
      <c r="AR278" s="233" t="s">
        <v>225</v>
      </c>
      <c r="AT278" s="233" t="s">
        <v>153</v>
      </c>
      <c r="AU278" s="233" t="s">
        <v>83</v>
      </c>
      <c r="AY278" s="18" t="s">
        <v>152</v>
      </c>
      <c r="BE278" s="234">
        <f>IF(N278="základní",J278,0)</f>
        <v>0</v>
      </c>
      <c r="BF278" s="234">
        <f>IF(N278="snížená",J278,0)</f>
        <v>0</v>
      </c>
      <c r="BG278" s="234">
        <f>IF(N278="zákl. přenesená",J278,0)</f>
        <v>0</v>
      </c>
      <c r="BH278" s="234">
        <f>IF(N278="sníž. přenesená",J278,0)</f>
        <v>0</v>
      </c>
      <c r="BI278" s="234">
        <f>IF(N278="nulová",J278,0)</f>
        <v>0</v>
      </c>
      <c r="BJ278" s="18" t="s">
        <v>81</v>
      </c>
      <c r="BK278" s="234">
        <f>ROUND(I278*H278,2)</f>
        <v>0</v>
      </c>
      <c r="BL278" s="18" t="s">
        <v>225</v>
      </c>
      <c r="BM278" s="233" t="s">
        <v>1084</v>
      </c>
    </row>
    <row r="279" s="2" customFormat="1">
      <c r="A279" s="39"/>
      <c r="B279" s="40"/>
      <c r="C279" s="41"/>
      <c r="D279" s="235" t="s">
        <v>159</v>
      </c>
      <c r="E279" s="41"/>
      <c r="F279" s="236" t="s">
        <v>1085</v>
      </c>
      <c r="G279" s="41"/>
      <c r="H279" s="41"/>
      <c r="I279" s="237"/>
      <c r="J279" s="41"/>
      <c r="K279" s="41"/>
      <c r="L279" s="45"/>
      <c r="M279" s="238"/>
      <c r="N279" s="239"/>
      <c r="O279" s="92"/>
      <c r="P279" s="92"/>
      <c r="Q279" s="92"/>
      <c r="R279" s="92"/>
      <c r="S279" s="92"/>
      <c r="T279" s="93"/>
      <c r="U279" s="39"/>
      <c r="V279" s="39"/>
      <c r="W279" s="39"/>
      <c r="X279" s="39"/>
      <c r="Y279" s="39"/>
      <c r="Z279" s="39"/>
      <c r="AA279" s="39"/>
      <c r="AB279" s="39"/>
      <c r="AC279" s="39"/>
      <c r="AD279" s="39"/>
      <c r="AE279" s="39"/>
      <c r="AT279" s="18" t="s">
        <v>159</v>
      </c>
      <c r="AU279" s="18" t="s">
        <v>83</v>
      </c>
    </row>
    <row r="280" s="2" customFormat="1" ht="16.5" customHeight="1">
      <c r="A280" s="39"/>
      <c r="B280" s="40"/>
      <c r="C280" s="240" t="s">
        <v>422</v>
      </c>
      <c r="D280" s="240" t="s">
        <v>200</v>
      </c>
      <c r="E280" s="241" t="s">
        <v>1086</v>
      </c>
      <c r="F280" s="242" t="s">
        <v>1087</v>
      </c>
      <c r="G280" s="243" t="s">
        <v>293</v>
      </c>
      <c r="H280" s="244">
        <v>1</v>
      </c>
      <c r="I280" s="245"/>
      <c r="J280" s="246">
        <f>ROUND(I280*H280,2)</f>
        <v>0</v>
      </c>
      <c r="K280" s="247"/>
      <c r="L280" s="248"/>
      <c r="M280" s="249" t="s">
        <v>1</v>
      </c>
      <c r="N280" s="250" t="s">
        <v>38</v>
      </c>
      <c r="O280" s="92"/>
      <c r="P280" s="231">
        <f>O280*H280</f>
        <v>0</v>
      </c>
      <c r="Q280" s="231">
        <v>0</v>
      </c>
      <c r="R280" s="231">
        <f>Q280*H280</f>
        <v>0</v>
      </c>
      <c r="S280" s="231">
        <v>0</v>
      </c>
      <c r="T280" s="232">
        <f>S280*H280</f>
        <v>0</v>
      </c>
      <c r="U280" s="39"/>
      <c r="V280" s="39"/>
      <c r="W280" s="39"/>
      <c r="X280" s="39"/>
      <c r="Y280" s="39"/>
      <c r="Z280" s="39"/>
      <c r="AA280" s="39"/>
      <c r="AB280" s="39"/>
      <c r="AC280" s="39"/>
      <c r="AD280" s="39"/>
      <c r="AE280" s="39"/>
      <c r="AR280" s="233" t="s">
        <v>306</v>
      </c>
      <c r="AT280" s="233" t="s">
        <v>200</v>
      </c>
      <c r="AU280" s="233" t="s">
        <v>83</v>
      </c>
      <c r="AY280" s="18" t="s">
        <v>152</v>
      </c>
      <c r="BE280" s="234">
        <f>IF(N280="základní",J280,0)</f>
        <v>0</v>
      </c>
      <c r="BF280" s="234">
        <f>IF(N280="snížená",J280,0)</f>
        <v>0</v>
      </c>
      <c r="BG280" s="234">
        <f>IF(N280="zákl. přenesená",J280,0)</f>
        <v>0</v>
      </c>
      <c r="BH280" s="234">
        <f>IF(N280="sníž. přenesená",J280,0)</f>
        <v>0</v>
      </c>
      <c r="BI280" s="234">
        <f>IF(N280="nulová",J280,0)</f>
        <v>0</v>
      </c>
      <c r="BJ280" s="18" t="s">
        <v>81</v>
      </c>
      <c r="BK280" s="234">
        <f>ROUND(I280*H280,2)</f>
        <v>0</v>
      </c>
      <c r="BL280" s="18" t="s">
        <v>225</v>
      </c>
      <c r="BM280" s="233" t="s">
        <v>1088</v>
      </c>
    </row>
    <row r="281" s="2" customFormat="1">
      <c r="A281" s="39"/>
      <c r="B281" s="40"/>
      <c r="C281" s="41"/>
      <c r="D281" s="235" t="s">
        <v>159</v>
      </c>
      <c r="E281" s="41"/>
      <c r="F281" s="236" t="s">
        <v>1087</v>
      </c>
      <c r="G281" s="41"/>
      <c r="H281" s="41"/>
      <c r="I281" s="237"/>
      <c r="J281" s="41"/>
      <c r="K281" s="41"/>
      <c r="L281" s="45"/>
      <c r="M281" s="238"/>
      <c r="N281" s="239"/>
      <c r="O281" s="92"/>
      <c r="P281" s="92"/>
      <c r="Q281" s="92"/>
      <c r="R281" s="92"/>
      <c r="S281" s="92"/>
      <c r="T281" s="93"/>
      <c r="U281" s="39"/>
      <c r="V281" s="39"/>
      <c r="W281" s="39"/>
      <c r="X281" s="39"/>
      <c r="Y281" s="39"/>
      <c r="Z281" s="39"/>
      <c r="AA281" s="39"/>
      <c r="AB281" s="39"/>
      <c r="AC281" s="39"/>
      <c r="AD281" s="39"/>
      <c r="AE281" s="39"/>
      <c r="AT281" s="18" t="s">
        <v>159</v>
      </c>
      <c r="AU281" s="18" t="s">
        <v>83</v>
      </c>
    </row>
    <row r="282" s="14" customFormat="1">
      <c r="A282" s="14"/>
      <c r="B282" s="276"/>
      <c r="C282" s="277"/>
      <c r="D282" s="235" t="s">
        <v>897</v>
      </c>
      <c r="E282" s="278" t="s">
        <v>1</v>
      </c>
      <c r="F282" s="279" t="s">
        <v>1081</v>
      </c>
      <c r="G282" s="277"/>
      <c r="H282" s="280">
        <v>1</v>
      </c>
      <c r="I282" s="281"/>
      <c r="J282" s="277"/>
      <c r="K282" s="277"/>
      <c r="L282" s="282"/>
      <c r="M282" s="283"/>
      <c r="N282" s="284"/>
      <c r="O282" s="284"/>
      <c r="P282" s="284"/>
      <c r="Q282" s="284"/>
      <c r="R282" s="284"/>
      <c r="S282" s="284"/>
      <c r="T282" s="285"/>
      <c r="U282" s="14"/>
      <c r="V282" s="14"/>
      <c r="W282" s="14"/>
      <c r="X282" s="14"/>
      <c r="Y282" s="14"/>
      <c r="Z282" s="14"/>
      <c r="AA282" s="14"/>
      <c r="AB282" s="14"/>
      <c r="AC282" s="14"/>
      <c r="AD282" s="14"/>
      <c r="AE282" s="14"/>
      <c r="AT282" s="286" t="s">
        <v>897</v>
      </c>
      <c r="AU282" s="286" t="s">
        <v>83</v>
      </c>
      <c r="AV282" s="14" t="s">
        <v>83</v>
      </c>
      <c r="AW282" s="14" t="s">
        <v>30</v>
      </c>
      <c r="AX282" s="14" t="s">
        <v>73</v>
      </c>
      <c r="AY282" s="286" t="s">
        <v>152</v>
      </c>
    </row>
    <row r="283" s="15" customFormat="1">
      <c r="A283" s="15"/>
      <c r="B283" s="287"/>
      <c r="C283" s="288"/>
      <c r="D283" s="235" t="s">
        <v>897</v>
      </c>
      <c r="E283" s="289" t="s">
        <v>1</v>
      </c>
      <c r="F283" s="290" t="s">
        <v>899</v>
      </c>
      <c r="G283" s="288"/>
      <c r="H283" s="291">
        <v>1</v>
      </c>
      <c r="I283" s="292"/>
      <c r="J283" s="288"/>
      <c r="K283" s="288"/>
      <c r="L283" s="293"/>
      <c r="M283" s="294"/>
      <c r="N283" s="295"/>
      <c r="O283" s="295"/>
      <c r="P283" s="295"/>
      <c r="Q283" s="295"/>
      <c r="R283" s="295"/>
      <c r="S283" s="295"/>
      <c r="T283" s="296"/>
      <c r="U283" s="15"/>
      <c r="V283" s="15"/>
      <c r="W283" s="15"/>
      <c r="X283" s="15"/>
      <c r="Y283" s="15"/>
      <c r="Z283" s="15"/>
      <c r="AA283" s="15"/>
      <c r="AB283" s="15"/>
      <c r="AC283" s="15"/>
      <c r="AD283" s="15"/>
      <c r="AE283" s="15"/>
      <c r="AT283" s="297" t="s">
        <v>897</v>
      </c>
      <c r="AU283" s="297" t="s">
        <v>83</v>
      </c>
      <c r="AV283" s="15" t="s">
        <v>169</v>
      </c>
      <c r="AW283" s="15" t="s">
        <v>30</v>
      </c>
      <c r="AX283" s="15" t="s">
        <v>81</v>
      </c>
      <c r="AY283" s="297" t="s">
        <v>152</v>
      </c>
    </row>
    <row r="284" s="2" customFormat="1" ht="21.75" customHeight="1">
      <c r="A284" s="39"/>
      <c r="B284" s="40"/>
      <c r="C284" s="240" t="s">
        <v>426</v>
      </c>
      <c r="D284" s="240" t="s">
        <v>200</v>
      </c>
      <c r="E284" s="241" t="s">
        <v>1089</v>
      </c>
      <c r="F284" s="242" t="s">
        <v>1090</v>
      </c>
      <c r="G284" s="243" t="s">
        <v>293</v>
      </c>
      <c r="H284" s="244">
        <v>1</v>
      </c>
      <c r="I284" s="245"/>
      <c r="J284" s="246">
        <f>ROUND(I284*H284,2)</f>
        <v>0</v>
      </c>
      <c r="K284" s="247"/>
      <c r="L284" s="248"/>
      <c r="M284" s="249" t="s">
        <v>1</v>
      </c>
      <c r="N284" s="250" t="s">
        <v>38</v>
      </c>
      <c r="O284" s="92"/>
      <c r="P284" s="231">
        <f>O284*H284</f>
        <v>0</v>
      </c>
      <c r="Q284" s="231">
        <v>0</v>
      </c>
      <c r="R284" s="231">
        <f>Q284*H284</f>
        <v>0</v>
      </c>
      <c r="S284" s="231">
        <v>0</v>
      </c>
      <c r="T284" s="232">
        <f>S284*H284</f>
        <v>0</v>
      </c>
      <c r="U284" s="39"/>
      <c r="V284" s="39"/>
      <c r="W284" s="39"/>
      <c r="X284" s="39"/>
      <c r="Y284" s="39"/>
      <c r="Z284" s="39"/>
      <c r="AA284" s="39"/>
      <c r="AB284" s="39"/>
      <c r="AC284" s="39"/>
      <c r="AD284" s="39"/>
      <c r="AE284" s="39"/>
      <c r="AR284" s="233" t="s">
        <v>306</v>
      </c>
      <c r="AT284" s="233" t="s">
        <v>200</v>
      </c>
      <c r="AU284" s="233" t="s">
        <v>83</v>
      </c>
      <c r="AY284" s="18" t="s">
        <v>152</v>
      </c>
      <c r="BE284" s="234">
        <f>IF(N284="základní",J284,0)</f>
        <v>0</v>
      </c>
      <c r="BF284" s="234">
        <f>IF(N284="snížená",J284,0)</f>
        <v>0</v>
      </c>
      <c r="BG284" s="234">
        <f>IF(N284="zákl. přenesená",J284,0)</f>
        <v>0</v>
      </c>
      <c r="BH284" s="234">
        <f>IF(N284="sníž. přenesená",J284,0)</f>
        <v>0</v>
      </c>
      <c r="BI284" s="234">
        <f>IF(N284="nulová",J284,0)</f>
        <v>0</v>
      </c>
      <c r="BJ284" s="18" t="s">
        <v>81</v>
      </c>
      <c r="BK284" s="234">
        <f>ROUND(I284*H284,2)</f>
        <v>0</v>
      </c>
      <c r="BL284" s="18" t="s">
        <v>225</v>
      </c>
      <c r="BM284" s="233" t="s">
        <v>1091</v>
      </c>
    </row>
    <row r="285" s="2" customFormat="1">
      <c r="A285" s="39"/>
      <c r="B285" s="40"/>
      <c r="C285" s="41"/>
      <c r="D285" s="235" t="s">
        <v>159</v>
      </c>
      <c r="E285" s="41"/>
      <c r="F285" s="236" t="s">
        <v>1092</v>
      </c>
      <c r="G285" s="41"/>
      <c r="H285" s="41"/>
      <c r="I285" s="237"/>
      <c r="J285" s="41"/>
      <c r="K285" s="41"/>
      <c r="L285" s="45"/>
      <c r="M285" s="238"/>
      <c r="N285" s="239"/>
      <c r="O285" s="92"/>
      <c r="P285" s="92"/>
      <c r="Q285" s="92"/>
      <c r="R285" s="92"/>
      <c r="S285" s="92"/>
      <c r="T285" s="93"/>
      <c r="U285" s="39"/>
      <c r="V285" s="39"/>
      <c r="W285" s="39"/>
      <c r="X285" s="39"/>
      <c r="Y285" s="39"/>
      <c r="Z285" s="39"/>
      <c r="AA285" s="39"/>
      <c r="AB285" s="39"/>
      <c r="AC285" s="39"/>
      <c r="AD285" s="39"/>
      <c r="AE285" s="39"/>
      <c r="AT285" s="18" t="s">
        <v>159</v>
      </c>
      <c r="AU285" s="18" t="s">
        <v>83</v>
      </c>
    </row>
    <row r="286" s="14" customFormat="1">
      <c r="A286" s="14"/>
      <c r="B286" s="276"/>
      <c r="C286" s="277"/>
      <c r="D286" s="235" t="s">
        <v>897</v>
      </c>
      <c r="E286" s="278" t="s">
        <v>1</v>
      </c>
      <c r="F286" s="279" t="s">
        <v>1081</v>
      </c>
      <c r="G286" s="277"/>
      <c r="H286" s="280">
        <v>1</v>
      </c>
      <c r="I286" s="281"/>
      <c r="J286" s="277"/>
      <c r="K286" s="277"/>
      <c r="L286" s="282"/>
      <c r="M286" s="283"/>
      <c r="N286" s="284"/>
      <c r="O286" s="284"/>
      <c r="P286" s="284"/>
      <c r="Q286" s="284"/>
      <c r="R286" s="284"/>
      <c r="S286" s="284"/>
      <c r="T286" s="285"/>
      <c r="U286" s="14"/>
      <c r="V286" s="14"/>
      <c r="W286" s="14"/>
      <c r="X286" s="14"/>
      <c r="Y286" s="14"/>
      <c r="Z286" s="14"/>
      <c r="AA286" s="14"/>
      <c r="AB286" s="14"/>
      <c r="AC286" s="14"/>
      <c r="AD286" s="14"/>
      <c r="AE286" s="14"/>
      <c r="AT286" s="286" t="s">
        <v>897</v>
      </c>
      <c r="AU286" s="286" t="s">
        <v>83</v>
      </c>
      <c r="AV286" s="14" t="s">
        <v>83</v>
      </c>
      <c r="AW286" s="14" t="s">
        <v>30</v>
      </c>
      <c r="AX286" s="14" t="s">
        <v>73</v>
      </c>
      <c r="AY286" s="286" t="s">
        <v>152</v>
      </c>
    </row>
    <row r="287" s="15" customFormat="1">
      <c r="A287" s="15"/>
      <c r="B287" s="287"/>
      <c r="C287" s="288"/>
      <c r="D287" s="235" t="s">
        <v>897</v>
      </c>
      <c r="E287" s="289" t="s">
        <v>1</v>
      </c>
      <c r="F287" s="290" t="s">
        <v>899</v>
      </c>
      <c r="G287" s="288"/>
      <c r="H287" s="291">
        <v>1</v>
      </c>
      <c r="I287" s="292"/>
      <c r="J287" s="288"/>
      <c r="K287" s="288"/>
      <c r="L287" s="293"/>
      <c r="M287" s="294"/>
      <c r="N287" s="295"/>
      <c r="O287" s="295"/>
      <c r="P287" s="295"/>
      <c r="Q287" s="295"/>
      <c r="R287" s="295"/>
      <c r="S287" s="295"/>
      <c r="T287" s="296"/>
      <c r="U287" s="15"/>
      <c r="V287" s="15"/>
      <c r="W287" s="15"/>
      <c r="X287" s="15"/>
      <c r="Y287" s="15"/>
      <c r="Z287" s="15"/>
      <c r="AA287" s="15"/>
      <c r="AB287" s="15"/>
      <c r="AC287" s="15"/>
      <c r="AD287" s="15"/>
      <c r="AE287" s="15"/>
      <c r="AT287" s="297" t="s">
        <v>897</v>
      </c>
      <c r="AU287" s="297" t="s">
        <v>83</v>
      </c>
      <c r="AV287" s="15" t="s">
        <v>169</v>
      </c>
      <c r="AW287" s="15" t="s">
        <v>30</v>
      </c>
      <c r="AX287" s="15" t="s">
        <v>81</v>
      </c>
      <c r="AY287" s="297" t="s">
        <v>152</v>
      </c>
    </row>
    <row r="288" s="2" customFormat="1" ht="21.75" customHeight="1">
      <c r="A288" s="39"/>
      <c r="B288" s="40"/>
      <c r="C288" s="221" t="s">
        <v>431</v>
      </c>
      <c r="D288" s="221" t="s">
        <v>153</v>
      </c>
      <c r="E288" s="222" t="s">
        <v>1093</v>
      </c>
      <c r="F288" s="223" t="s">
        <v>1094</v>
      </c>
      <c r="G288" s="224" t="s">
        <v>293</v>
      </c>
      <c r="H288" s="225">
        <v>1</v>
      </c>
      <c r="I288" s="226"/>
      <c r="J288" s="227">
        <f>ROUND(I288*H288,2)</f>
        <v>0</v>
      </c>
      <c r="K288" s="228"/>
      <c r="L288" s="45"/>
      <c r="M288" s="229" t="s">
        <v>1</v>
      </c>
      <c r="N288" s="230" t="s">
        <v>38</v>
      </c>
      <c r="O288" s="92"/>
      <c r="P288" s="231">
        <f>O288*H288</f>
        <v>0</v>
      </c>
      <c r="Q288" s="231">
        <v>0</v>
      </c>
      <c r="R288" s="231">
        <f>Q288*H288</f>
        <v>0</v>
      </c>
      <c r="S288" s="231">
        <v>0</v>
      </c>
      <c r="T288" s="232">
        <f>S288*H288</f>
        <v>0</v>
      </c>
      <c r="U288" s="39"/>
      <c r="V288" s="39"/>
      <c r="W288" s="39"/>
      <c r="X288" s="39"/>
      <c r="Y288" s="39"/>
      <c r="Z288" s="39"/>
      <c r="AA288" s="39"/>
      <c r="AB288" s="39"/>
      <c r="AC288" s="39"/>
      <c r="AD288" s="39"/>
      <c r="AE288" s="39"/>
      <c r="AR288" s="233" t="s">
        <v>225</v>
      </c>
      <c r="AT288" s="233" t="s">
        <v>153</v>
      </c>
      <c r="AU288" s="233" t="s">
        <v>83</v>
      </c>
      <c r="AY288" s="18" t="s">
        <v>152</v>
      </c>
      <c r="BE288" s="234">
        <f>IF(N288="základní",J288,0)</f>
        <v>0</v>
      </c>
      <c r="BF288" s="234">
        <f>IF(N288="snížená",J288,0)</f>
        <v>0</v>
      </c>
      <c r="BG288" s="234">
        <f>IF(N288="zákl. přenesená",J288,0)</f>
        <v>0</v>
      </c>
      <c r="BH288" s="234">
        <f>IF(N288="sníž. přenesená",J288,0)</f>
        <v>0</v>
      </c>
      <c r="BI288" s="234">
        <f>IF(N288="nulová",J288,0)</f>
        <v>0</v>
      </c>
      <c r="BJ288" s="18" t="s">
        <v>81</v>
      </c>
      <c r="BK288" s="234">
        <f>ROUND(I288*H288,2)</f>
        <v>0</v>
      </c>
      <c r="BL288" s="18" t="s">
        <v>225</v>
      </c>
      <c r="BM288" s="233" t="s">
        <v>1095</v>
      </c>
    </row>
    <row r="289" s="2" customFormat="1">
      <c r="A289" s="39"/>
      <c r="B289" s="40"/>
      <c r="C289" s="41"/>
      <c r="D289" s="235" t="s">
        <v>159</v>
      </c>
      <c r="E289" s="41"/>
      <c r="F289" s="236" t="s">
        <v>1096</v>
      </c>
      <c r="G289" s="41"/>
      <c r="H289" s="41"/>
      <c r="I289" s="237"/>
      <c r="J289" s="41"/>
      <c r="K289" s="41"/>
      <c r="L289" s="45"/>
      <c r="M289" s="238"/>
      <c r="N289" s="239"/>
      <c r="O289" s="92"/>
      <c r="P289" s="92"/>
      <c r="Q289" s="92"/>
      <c r="R289" s="92"/>
      <c r="S289" s="92"/>
      <c r="T289" s="93"/>
      <c r="U289" s="39"/>
      <c r="V289" s="39"/>
      <c r="W289" s="39"/>
      <c r="X289" s="39"/>
      <c r="Y289" s="39"/>
      <c r="Z289" s="39"/>
      <c r="AA289" s="39"/>
      <c r="AB289" s="39"/>
      <c r="AC289" s="39"/>
      <c r="AD289" s="39"/>
      <c r="AE289" s="39"/>
      <c r="AT289" s="18" t="s">
        <v>159</v>
      </c>
      <c r="AU289" s="18" t="s">
        <v>83</v>
      </c>
    </row>
    <row r="290" s="2" customFormat="1" ht="21.75" customHeight="1">
      <c r="A290" s="39"/>
      <c r="B290" s="40"/>
      <c r="C290" s="240" t="s">
        <v>435</v>
      </c>
      <c r="D290" s="240" t="s">
        <v>200</v>
      </c>
      <c r="E290" s="241" t="s">
        <v>1097</v>
      </c>
      <c r="F290" s="242" t="s">
        <v>1098</v>
      </c>
      <c r="G290" s="243" t="s">
        <v>293</v>
      </c>
      <c r="H290" s="244">
        <v>1</v>
      </c>
      <c r="I290" s="245"/>
      <c r="J290" s="246">
        <f>ROUND(I290*H290,2)</f>
        <v>0</v>
      </c>
      <c r="K290" s="247"/>
      <c r="L290" s="248"/>
      <c r="M290" s="249" t="s">
        <v>1</v>
      </c>
      <c r="N290" s="250" t="s">
        <v>38</v>
      </c>
      <c r="O290" s="92"/>
      <c r="P290" s="231">
        <f>O290*H290</f>
        <v>0</v>
      </c>
      <c r="Q290" s="231">
        <v>0</v>
      </c>
      <c r="R290" s="231">
        <f>Q290*H290</f>
        <v>0</v>
      </c>
      <c r="S290" s="231">
        <v>0</v>
      </c>
      <c r="T290" s="232">
        <f>S290*H290</f>
        <v>0</v>
      </c>
      <c r="U290" s="39"/>
      <c r="V290" s="39"/>
      <c r="W290" s="39"/>
      <c r="X290" s="39"/>
      <c r="Y290" s="39"/>
      <c r="Z290" s="39"/>
      <c r="AA290" s="39"/>
      <c r="AB290" s="39"/>
      <c r="AC290" s="39"/>
      <c r="AD290" s="39"/>
      <c r="AE290" s="39"/>
      <c r="AR290" s="233" t="s">
        <v>306</v>
      </c>
      <c r="AT290" s="233" t="s">
        <v>200</v>
      </c>
      <c r="AU290" s="233" t="s">
        <v>83</v>
      </c>
      <c r="AY290" s="18" t="s">
        <v>152</v>
      </c>
      <c r="BE290" s="234">
        <f>IF(N290="základní",J290,0)</f>
        <v>0</v>
      </c>
      <c r="BF290" s="234">
        <f>IF(N290="snížená",J290,0)</f>
        <v>0</v>
      </c>
      <c r="BG290" s="234">
        <f>IF(N290="zákl. přenesená",J290,0)</f>
        <v>0</v>
      </c>
      <c r="BH290" s="234">
        <f>IF(N290="sníž. přenesená",J290,0)</f>
        <v>0</v>
      </c>
      <c r="BI290" s="234">
        <f>IF(N290="nulová",J290,0)</f>
        <v>0</v>
      </c>
      <c r="BJ290" s="18" t="s">
        <v>81</v>
      </c>
      <c r="BK290" s="234">
        <f>ROUND(I290*H290,2)</f>
        <v>0</v>
      </c>
      <c r="BL290" s="18" t="s">
        <v>225</v>
      </c>
      <c r="BM290" s="233" t="s">
        <v>1099</v>
      </c>
    </row>
    <row r="291" s="2" customFormat="1">
      <c r="A291" s="39"/>
      <c r="B291" s="40"/>
      <c r="C291" s="41"/>
      <c r="D291" s="235" t="s">
        <v>159</v>
      </c>
      <c r="E291" s="41"/>
      <c r="F291" s="236" t="s">
        <v>1098</v>
      </c>
      <c r="G291" s="41"/>
      <c r="H291" s="41"/>
      <c r="I291" s="237"/>
      <c r="J291" s="41"/>
      <c r="K291" s="41"/>
      <c r="L291" s="45"/>
      <c r="M291" s="238"/>
      <c r="N291" s="239"/>
      <c r="O291" s="92"/>
      <c r="P291" s="92"/>
      <c r="Q291" s="92"/>
      <c r="R291" s="92"/>
      <c r="S291" s="92"/>
      <c r="T291" s="93"/>
      <c r="U291" s="39"/>
      <c r="V291" s="39"/>
      <c r="W291" s="39"/>
      <c r="X291" s="39"/>
      <c r="Y291" s="39"/>
      <c r="Z291" s="39"/>
      <c r="AA291" s="39"/>
      <c r="AB291" s="39"/>
      <c r="AC291" s="39"/>
      <c r="AD291" s="39"/>
      <c r="AE291" s="39"/>
      <c r="AT291" s="18" t="s">
        <v>159</v>
      </c>
      <c r="AU291" s="18" t="s">
        <v>83</v>
      </c>
    </row>
    <row r="292" s="14" customFormat="1">
      <c r="A292" s="14"/>
      <c r="B292" s="276"/>
      <c r="C292" s="277"/>
      <c r="D292" s="235" t="s">
        <v>897</v>
      </c>
      <c r="E292" s="278" t="s">
        <v>1</v>
      </c>
      <c r="F292" s="279" t="s">
        <v>1081</v>
      </c>
      <c r="G292" s="277"/>
      <c r="H292" s="280">
        <v>1</v>
      </c>
      <c r="I292" s="281"/>
      <c r="J292" s="277"/>
      <c r="K292" s="277"/>
      <c r="L292" s="282"/>
      <c r="M292" s="283"/>
      <c r="N292" s="284"/>
      <c r="O292" s="284"/>
      <c r="P292" s="284"/>
      <c r="Q292" s="284"/>
      <c r="R292" s="284"/>
      <c r="S292" s="284"/>
      <c r="T292" s="285"/>
      <c r="U292" s="14"/>
      <c r="V292" s="14"/>
      <c r="W292" s="14"/>
      <c r="X292" s="14"/>
      <c r="Y292" s="14"/>
      <c r="Z292" s="14"/>
      <c r="AA292" s="14"/>
      <c r="AB292" s="14"/>
      <c r="AC292" s="14"/>
      <c r="AD292" s="14"/>
      <c r="AE292" s="14"/>
      <c r="AT292" s="286" t="s">
        <v>897</v>
      </c>
      <c r="AU292" s="286" t="s">
        <v>83</v>
      </c>
      <c r="AV292" s="14" t="s">
        <v>83</v>
      </c>
      <c r="AW292" s="14" t="s">
        <v>30</v>
      </c>
      <c r="AX292" s="14" t="s">
        <v>73</v>
      </c>
      <c r="AY292" s="286" t="s">
        <v>152</v>
      </c>
    </row>
    <row r="293" s="15" customFormat="1">
      <c r="A293" s="15"/>
      <c r="B293" s="287"/>
      <c r="C293" s="288"/>
      <c r="D293" s="235" t="s">
        <v>897</v>
      </c>
      <c r="E293" s="289" t="s">
        <v>1</v>
      </c>
      <c r="F293" s="290" t="s">
        <v>899</v>
      </c>
      <c r="G293" s="288"/>
      <c r="H293" s="291">
        <v>1</v>
      </c>
      <c r="I293" s="292"/>
      <c r="J293" s="288"/>
      <c r="K293" s="288"/>
      <c r="L293" s="293"/>
      <c r="M293" s="294"/>
      <c r="N293" s="295"/>
      <c r="O293" s="295"/>
      <c r="P293" s="295"/>
      <c r="Q293" s="295"/>
      <c r="R293" s="295"/>
      <c r="S293" s="295"/>
      <c r="T293" s="296"/>
      <c r="U293" s="15"/>
      <c r="V293" s="15"/>
      <c r="W293" s="15"/>
      <c r="X293" s="15"/>
      <c r="Y293" s="15"/>
      <c r="Z293" s="15"/>
      <c r="AA293" s="15"/>
      <c r="AB293" s="15"/>
      <c r="AC293" s="15"/>
      <c r="AD293" s="15"/>
      <c r="AE293" s="15"/>
      <c r="AT293" s="297" t="s">
        <v>897</v>
      </c>
      <c r="AU293" s="297" t="s">
        <v>83</v>
      </c>
      <c r="AV293" s="15" t="s">
        <v>169</v>
      </c>
      <c r="AW293" s="15" t="s">
        <v>30</v>
      </c>
      <c r="AX293" s="15" t="s">
        <v>81</v>
      </c>
      <c r="AY293" s="297" t="s">
        <v>152</v>
      </c>
    </row>
    <row r="294" s="2" customFormat="1" ht="21.75" customHeight="1">
      <c r="A294" s="39"/>
      <c r="B294" s="40"/>
      <c r="C294" s="221" t="s">
        <v>438</v>
      </c>
      <c r="D294" s="221" t="s">
        <v>153</v>
      </c>
      <c r="E294" s="222" t="s">
        <v>1100</v>
      </c>
      <c r="F294" s="223" t="s">
        <v>1101</v>
      </c>
      <c r="G294" s="224" t="s">
        <v>366</v>
      </c>
      <c r="H294" s="262"/>
      <c r="I294" s="226"/>
      <c r="J294" s="227">
        <f>ROUND(I294*H294,2)</f>
        <v>0</v>
      </c>
      <c r="K294" s="228"/>
      <c r="L294" s="45"/>
      <c r="M294" s="229" t="s">
        <v>1</v>
      </c>
      <c r="N294" s="230" t="s">
        <v>38</v>
      </c>
      <c r="O294" s="92"/>
      <c r="P294" s="231">
        <f>O294*H294</f>
        <v>0</v>
      </c>
      <c r="Q294" s="231">
        <v>0</v>
      </c>
      <c r="R294" s="231">
        <f>Q294*H294</f>
        <v>0</v>
      </c>
      <c r="S294" s="231">
        <v>0</v>
      </c>
      <c r="T294" s="232">
        <f>S294*H294</f>
        <v>0</v>
      </c>
      <c r="U294" s="39"/>
      <c r="V294" s="39"/>
      <c r="W294" s="39"/>
      <c r="X294" s="39"/>
      <c r="Y294" s="39"/>
      <c r="Z294" s="39"/>
      <c r="AA294" s="39"/>
      <c r="AB294" s="39"/>
      <c r="AC294" s="39"/>
      <c r="AD294" s="39"/>
      <c r="AE294" s="39"/>
      <c r="AR294" s="233" t="s">
        <v>225</v>
      </c>
      <c r="AT294" s="233" t="s">
        <v>153</v>
      </c>
      <c r="AU294" s="233" t="s">
        <v>83</v>
      </c>
      <c r="AY294" s="18" t="s">
        <v>152</v>
      </c>
      <c r="BE294" s="234">
        <f>IF(N294="základní",J294,0)</f>
        <v>0</v>
      </c>
      <c r="BF294" s="234">
        <f>IF(N294="snížená",J294,0)</f>
        <v>0</v>
      </c>
      <c r="BG294" s="234">
        <f>IF(N294="zákl. přenesená",J294,0)</f>
        <v>0</v>
      </c>
      <c r="BH294" s="234">
        <f>IF(N294="sníž. přenesená",J294,0)</f>
        <v>0</v>
      </c>
      <c r="BI294" s="234">
        <f>IF(N294="nulová",J294,0)</f>
        <v>0</v>
      </c>
      <c r="BJ294" s="18" t="s">
        <v>81</v>
      </c>
      <c r="BK294" s="234">
        <f>ROUND(I294*H294,2)</f>
        <v>0</v>
      </c>
      <c r="BL294" s="18" t="s">
        <v>225</v>
      </c>
      <c r="BM294" s="233" t="s">
        <v>1102</v>
      </c>
    </row>
    <row r="295" s="2" customFormat="1">
      <c r="A295" s="39"/>
      <c r="B295" s="40"/>
      <c r="C295" s="41"/>
      <c r="D295" s="235" t="s">
        <v>159</v>
      </c>
      <c r="E295" s="41"/>
      <c r="F295" s="236" t="s">
        <v>1103</v>
      </c>
      <c r="G295" s="41"/>
      <c r="H295" s="41"/>
      <c r="I295" s="237"/>
      <c r="J295" s="41"/>
      <c r="K295" s="41"/>
      <c r="L295" s="45"/>
      <c r="M295" s="238"/>
      <c r="N295" s="239"/>
      <c r="O295" s="92"/>
      <c r="P295" s="92"/>
      <c r="Q295" s="92"/>
      <c r="R295" s="92"/>
      <c r="S295" s="92"/>
      <c r="T295" s="93"/>
      <c r="U295" s="39"/>
      <c r="V295" s="39"/>
      <c r="W295" s="39"/>
      <c r="X295" s="39"/>
      <c r="Y295" s="39"/>
      <c r="Z295" s="39"/>
      <c r="AA295" s="39"/>
      <c r="AB295" s="39"/>
      <c r="AC295" s="39"/>
      <c r="AD295" s="39"/>
      <c r="AE295" s="39"/>
      <c r="AT295" s="18" t="s">
        <v>159</v>
      </c>
      <c r="AU295" s="18" t="s">
        <v>83</v>
      </c>
    </row>
    <row r="296" s="11" customFormat="1" ht="22.8" customHeight="1">
      <c r="A296" s="11"/>
      <c r="B296" s="207"/>
      <c r="C296" s="208"/>
      <c r="D296" s="209" t="s">
        <v>72</v>
      </c>
      <c r="E296" s="260" t="s">
        <v>1104</v>
      </c>
      <c r="F296" s="260" t="s">
        <v>1105</v>
      </c>
      <c r="G296" s="208"/>
      <c r="H296" s="208"/>
      <c r="I296" s="211"/>
      <c r="J296" s="261">
        <f>BK296</f>
        <v>0</v>
      </c>
      <c r="K296" s="208"/>
      <c r="L296" s="213"/>
      <c r="M296" s="214"/>
      <c r="N296" s="215"/>
      <c r="O296" s="215"/>
      <c r="P296" s="216">
        <f>SUM(P297:P316)</f>
        <v>0</v>
      </c>
      <c r="Q296" s="215"/>
      <c r="R296" s="216">
        <f>SUM(R297:R316)</f>
        <v>0</v>
      </c>
      <c r="S296" s="215"/>
      <c r="T296" s="217">
        <f>SUM(T297:T316)</f>
        <v>0</v>
      </c>
      <c r="U296" s="11"/>
      <c r="V296" s="11"/>
      <c r="W296" s="11"/>
      <c r="X296" s="11"/>
      <c r="Y296" s="11"/>
      <c r="Z296" s="11"/>
      <c r="AA296" s="11"/>
      <c r="AB296" s="11"/>
      <c r="AC296" s="11"/>
      <c r="AD296" s="11"/>
      <c r="AE296" s="11"/>
      <c r="AR296" s="218" t="s">
        <v>83</v>
      </c>
      <c r="AT296" s="219" t="s">
        <v>72</v>
      </c>
      <c r="AU296" s="219" t="s">
        <v>81</v>
      </c>
      <c r="AY296" s="218" t="s">
        <v>152</v>
      </c>
      <c r="BK296" s="220">
        <f>SUM(BK297:BK316)</f>
        <v>0</v>
      </c>
    </row>
    <row r="297" s="2" customFormat="1" ht="21.75" customHeight="1">
      <c r="A297" s="39"/>
      <c r="B297" s="40"/>
      <c r="C297" s="221" t="s">
        <v>442</v>
      </c>
      <c r="D297" s="221" t="s">
        <v>153</v>
      </c>
      <c r="E297" s="222" t="s">
        <v>1106</v>
      </c>
      <c r="F297" s="223" t="s">
        <v>1107</v>
      </c>
      <c r="G297" s="224" t="s">
        <v>212</v>
      </c>
      <c r="H297" s="225">
        <v>13.789999999999999</v>
      </c>
      <c r="I297" s="226"/>
      <c r="J297" s="227">
        <f>ROUND(I297*H297,2)</f>
        <v>0</v>
      </c>
      <c r="K297" s="228"/>
      <c r="L297" s="45"/>
      <c r="M297" s="229" t="s">
        <v>1</v>
      </c>
      <c r="N297" s="230" t="s">
        <v>38</v>
      </c>
      <c r="O297" s="92"/>
      <c r="P297" s="231">
        <f>O297*H297</f>
        <v>0</v>
      </c>
      <c r="Q297" s="231">
        <v>0</v>
      </c>
      <c r="R297" s="231">
        <f>Q297*H297</f>
        <v>0</v>
      </c>
      <c r="S297" s="231">
        <v>0</v>
      </c>
      <c r="T297" s="232">
        <f>S297*H297</f>
        <v>0</v>
      </c>
      <c r="U297" s="39"/>
      <c r="V297" s="39"/>
      <c r="W297" s="39"/>
      <c r="X297" s="39"/>
      <c r="Y297" s="39"/>
      <c r="Z297" s="39"/>
      <c r="AA297" s="39"/>
      <c r="AB297" s="39"/>
      <c r="AC297" s="39"/>
      <c r="AD297" s="39"/>
      <c r="AE297" s="39"/>
      <c r="AR297" s="233" t="s">
        <v>225</v>
      </c>
      <c r="AT297" s="233" t="s">
        <v>153</v>
      </c>
      <c r="AU297" s="233" t="s">
        <v>83</v>
      </c>
      <c r="AY297" s="18" t="s">
        <v>152</v>
      </c>
      <c r="BE297" s="234">
        <f>IF(N297="základní",J297,0)</f>
        <v>0</v>
      </c>
      <c r="BF297" s="234">
        <f>IF(N297="snížená",J297,0)</f>
        <v>0</v>
      </c>
      <c r="BG297" s="234">
        <f>IF(N297="zákl. přenesená",J297,0)</f>
        <v>0</v>
      </c>
      <c r="BH297" s="234">
        <f>IF(N297="sníž. přenesená",J297,0)</f>
        <v>0</v>
      </c>
      <c r="BI297" s="234">
        <f>IF(N297="nulová",J297,0)</f>
        <v>0</v>
      </c>
      <c r="BJ297" s="18" t="s">
        <v>81</v>
      </c>
      <c r="BK297" s="234">
        <f>ROUND(I297*H297,2)</f>
        <v>0</v>
      </c>
      <c r="BL297" s="18" t="s">
        <v>225</v>
      </c>
      <c r="BM297" s="233" t="s">
        <v>1108</v>
      </c>
    </row>
    <row r="298" s="2" customFormat="1">
      <c r="A298" s="39"/>
      <c r="B298" s="40"/>
      <c r="C298" s="41"/>
      <c r="D298" s="235" t="s">
        <v>159</v>
      </c>
      <c r="E298" s="41"/>
      <c r="F298" s="236" t="s">
        <v>1109</v>
      </c>
      <c r="G298" s="41"/>
      <c r="H298" s="41"/>
      <c r="I298" s="237"/>
      <c r="J298" s="41"/>
      <c r="K298" s="41"/>
      <c r="L298" s="45"/>
      <c r="M298" s="238"/>
      <c r="N298" s="239"/>
      <c r="O298" s="92"/>
      <c r="P298" s="92"/>
      <c r="Q298" s="92"/>
      <c r="R298" s="92"/>
      <c r="S298" s="92"/>
      <c r="T298" s="93"/>
      <c r="U298" s="39"/>
      <c r="V298" s="39"/>
      <c r="W298" s="39"/>
      <c r="X298" s="39"/>
      <c r="Y298" s="39"/>
      <c r="Z298" s="39"/>
      <c r="AA298" s="39"/>
      <c r="AB298" s="39"/>
      <c r="AC298" s="39"/>
      <c r="AD298" s="39"/>
      <c r="AE298" s="39"/>
      <c r="AT298" s="18" t="s">
        <v>159</v>
      </c>
      <c r="AU298" s="18" t="s">
        <v>83</v>
      </c>
    </row>
    <row r="299" s="14" customFormat="1">
      <c r="A299" s="14"/>
      <c r="B299" s="276"/>
      <c r="C299" s="277"/>
      <c r="D299" s="235" t="s">
        <v>897</v>
      </c>
      <c r="E299" s="278" t="s">
        <v>1</v>
      </c>
      <c r="F299" s="279" t="s">
        <v>1110</v>
      </c>
      <c r="G299" s="277"/>
      <c r="H299" s="280">
        <v>13.789999999999999</v>
      </c>
      <c r="I299" s="281"/>
      <c r="J299" s="277"/>
      <c r="K299" s="277"/>
      <c r="L299" s="282"/>
      <c r="M299" s="283"/>
      <c r="N299" s="284"/>
      <c r="O299" s="284"/>
      <c r="P299" s="284"/>
      <c r="Q299" s="284"/>
      <c r="R299" s="284"/>
      <c r="S299" s="284"/>
      <c r="T299" s="285"/>
      <c r="U299" s="14"/>
      <c r="V299" s="14"/>
      <c r="W299" s="14"/>
      <c r="X299" s="14"/>
      <c r="Y299" s="14"/>
      <c r="Z299" s="14"/>
      <c r="AA299" s="14"/>
      <c r="AB299" s="14"/>
      <c r="AC299" s="14"/>
      <c r="AD299" s="14"/>
      <c r="AE299" s="14"/>
      <c r="AT299" s="286" t="s">
        <v>897</v>
      </c>
      <c r="AU299" s="286" t="s">
        <v>83</v>
      </c>
      <c r="AV299" s="14" t="s">
        <v>83</v>
      </c>
      <c r="AW299" s="14" t="s">
        <v>30</v>
      </c>
      <c r="AX299" s="14" t="s">
        <v>73</v>
      </c>
      <c r="AY299" s="286" t="s">
        <v>152</v>
      </c>
    </row>
    <row r="300" s="15" customFormat="1">
      <c r="A300" s="15"/>
      <c r="B300" s="287"/>
      <c r="C300" s="288"/>
      <c r="D300" s="235" t="s">
        <v>897</v>
      </c>
      <c r="E300" s="289" t="s">
        <v>1</v>
      </c>
      <c r="F300" s="290" t="s">
        <v>899</v>
      </c>
      <c r="G300" s="288"/>
      <c r="H300" s="291">
        <v>13.789999999999999</v>
      </c>
      <c r="I300" s="292"/>
      <c r="J300" s="288"/>
      <c r="K300" s="288"/>
      <c r="L300" s="293"/>
      <c r="M300" s="294"/>
      <c r="N300" s="295"/>
      <c r="O300" s="295"/>
      <c r="P300" s="295"/>
      <c r="Q300" s="295"/>
      <c r="R300" s="295"/>
      <c r="S300" s="295"/>
      <c r="T300" s="296"/>
      <c r="U300" s="15"/>
      <c r="V300" s="15"/>
      <c r="W300" s="15"/>
      <c r="X300" s="15"/>
      <c r="Y300" s="15"/>
      <c r="Z300" s="15"/>
      <c r="AA300" s="15"/>
      <c r="AB300" s="15"/>
      <c r="AC300" s="15"/>
      <c r="AD300" s="15"/>
      <c r="AE300" s="15"/>
      <c r="AT300" s="297" t="s">
        <v>897</v>
      </c>
      <c r="AU300" s="297" t="s">
        <v>83</v>
      </c>
      <c r="AV300" s="15" t="s">
        <v>169</v>
      </c>
      <c r="AW300" s="15" t="s">
        <v>30</v>
      </c>
      <c r="AX300" s="15" t="s">
        <v>81</v>
      </c>
      <c r="AY300" s="297" t="s">
        <v>152</v>
      </c>
    </row>
    <row r="301" s="2" customFormat="1" ht="16.5" customHeight="1">
      <c r="A301" s="39"/>
      <c r="B301" s="40"/>
      <c r="C301" s="240" t="s">
        <v>446</v>
      </c>
      <c r="D301" s="240" t="s">
        <v>200</v>
      </c>
      <c r="E301" s="241" t="s">
        <v>1111</v>
      </c>
      <c r="F301" s="242" t="s">
        <v>1112</v>
      </c>
      <c r="G301" s="243" t="s">
        <v>212</v>
      </c>
      <c r="H301" s="244">
        <v>13.789999999999999</v>
      </c>
      <c r="I301" s="245"/>
      <c r="J301" s="246">
        <f>ROUND(I301*H301,2)</f>
        <v>0</v>
      </c>
      <c r="K301" s="247"/>
      <c r="L301" s="248"/>
      <c r="M301" s="249" t="s">
        <v>1</v>
      </c>
      <c r="N301" s="250" t="s">
        <v>38</v>
      </c>
      <c r="O301" s="92"/>
      <c r="P301" s="231">
        <f>O301*H301</f>
        <v>0</v>
      </c>
      <c r="Q301" s="231">
        <v>0</v>
      </c>
      <c r="R301" s="231">
        <f>Q301*H301</f>
        <v>0</v>
      </c>
      <c r="S301" s="231">
        <v>0</v>
      </c>
      <c r="T301" s="232">
        <f>S301*H301</f>
        <v>0</v>
      </c>
      <c r="U301" s="39"/>
      <c r="V301" s="39"/>
      <c r="W301" s="39"/>
      <c r="X301" s="39"/>
      <c r="Y301" s="39"/>
      <c r="Z301" s="39"/>
      <c r="AA301" s="39"/>
      <c r="AB301" s="39"/>
      <c r="AC301" s="39"/>
      <c r="AD301" s="39"/>
      <c r="AE301" s="39"/>
      <c r="AR301" s="233" t="s">
        <v>306</v>
      </c>
      <c r="AT301" s="233" t="s">
        <v>200</v>
      </c>
      <c r="AU301" s="233" t="s">
        <v>83</v>
      </c>
      <c r="AY301" s="18" t="s">
        <v>152</v>
      </c>
      <c r="BE301" s="234">
        <f>IF(N301="základní",J301,0)</f>
        <v>0</v>
      </c>
      <c r="BF301" s="234">
        <f>IF(N301="snížená",J301,0)</f>
        <v>0</v>
      </c>
      <c r="BG301" s="234">
        <f>IF(N301="zákl. přenesená",J301,0)</f>
        <v>0</v>
      </c>
      <c r="BH301" s="234">
        <f>IF(N301="sníž. přenesená",J301,0)</f>
        <v>0</v>
      </c>
      <c r="BI301" s="234">
        <f>IF(N301="nulová",J301,0)</f>
        <v>0</v>
      </c>
      <c r="BJ301" s="18" t="s">
        <v>81</v>
      </c>
      <c r="BK301" s="234">
        <f>ROUND(I301*H301,2)</f>
        <v>0</v>
      </c>
      <c r="BL301" s="18" t="s">
        <v>225</v>
      </c>
      <c r="BM301" s="233" t="s">
        <v>1113</v>
      </c>
    </row>
    <row r="302" s="2" customFormat="1">
      <c r="A302" s="39"/>
      <c r="B302" s="40"/>
      <c r="C302" s="41"/>
      <c r="D302" s="235" t="s">
        <v>159</v>
      </c>
      <c r="E302" s="41"/>
      <c r="F302" s="236" t="s">
        <v>1114</v>
      </c>
      <c r="G302" s="41"/>
      <c r="H302" s="41"/>
      <c r="I302" s="237"/>
      <c r="J302" s="41"/>
      <c r="K302" s="41"/>
      <c r="L302" s="45"/>
      <c r="M302" s="238"/>
      <c r="N302" s="239"/>
      <c r="O302" s="92"/>
      <c r="P302" s="92"/>
      <c r="Q302" s="92"/>
      <c r="R302" s="92"/>
      <c r="S302" s="92"/>
      <c r="T302" s="93"/>
      <c r="U302" s="39"/>
      <c r="V302" s="39"/>
      <c r="W302" s="39"/>
      <c r="X302" s="39"/>
      <c r="Y302" s="39"/>
      <c r="Z302" s="39"/>
      <c r="AA302" s="39"/>
      <c r="AB302" s="39"/>
      <c r="AC302" s="39"/>
      <c r="AD302" s="39"/>
      <c r="AE302" s="39"/>
      <c r="AT302" s="18" t="s">
        <v>159</v>
      </c>
      <c r="AU302" s="18" t="s">
        <v>83</v>
      </c>
    </row>
    <row r="303" s="2" customFormat="1" ht="33" customHeight="1">
      <c r="A303" s="39"/>
      <c r="B303" s="40"/>
      <c r="C303" s="221" t="s">
        <v>450</v>
      </c>
      <c r="D303" s="221" t="s">
        <v>153</v>
      </c>
      <c r="E303" s="222" t="s">
        <v>1115</v>
      </c>
      <c r="F303" s="223" t="s">
        <v>1116</v>
      </c>
      <c r="G303" s="224" t="s">
        <v>195</v>
      </c>
      <c r="H303" s="225">
        <v>10.989000000000001</v>
      </c>
      <c r="I303" s="226"/>
      <c r="J303" s="227">
        <f>ROUND(I303*H303,2)</f>
        <v>0</v>
      </c>
      <c r="K303" s="228"/>
      <c r="L303" s="45"/>
      <c r="M303" s="229" t="s">
        <v>1</v>
      </c>
      <c r="N303" s="230" t="s">
        <v>38</v>
      </c>
      <c r="O303" s="92"/>
      <c r="P303" s="231">
        <f>O303*H303</f>
        <v>0</v>
      </c>
      <c r="Q303" s="231">
        <v>0</v>
      </c>
      <c r="R303" s="231">
        <f>Q303*H303</f>
        <v>0</v>
      </c>
      <c r="S303" s="231">
        <v>0</v>
      </c>
      <c r="T303" s="232">
        <f>S303*H303</f>
        <v>0</v>
      </c>
      <c r="U303" s="39"/>
      <c r="V303" s="39"/>
      <c r="W303" s="39"/>
      <c r="X303" s="39"/>
      <c r="Y303" s="39"/>
      <c r="Z303" s="39"/>
      <c r="AA303" s="39"/>
      <c r="AB303" s="39"/>
      <c r="AC303" s="39"/>
      <c r="AD303" s="39"/>
      <c r="AE303" s="39"/>
      <c r="AR303" s="233" t="s">
        <v>225</v>
      </c>
      <c r="AT303" s="233" t="s">
        <v>153</v>
      </c>
      <c r="AU303" s="233" t="s">
        <v>83</v>
      </c>
      <c r="AY303" s="18" t="s">
        <v>152</v>
      </c>
      <c r="BE303" s="234">
        <f>IF(N303="základní",J303,0)</f>
        <v>0</v>
      </c>
      <c r="BF303" s="234">
        <f>IF(N303="snížená",J303,0)</f>
        <v>0</v>
      </c>
      <c r="BG303" s="234">
        <f>IF(N303="zákl. přenesená",J303,0)</f>
        <v>0</v>
      </c>
      <c r="BH303" s="234">
        <f>IF(N303="sníž. přenesená",J303,0)</f>
        <v>0</v>
      </c>
      <c r="BI303" s="234">
        <f>IF(N303="nulová",J303,0)</f>
        <v>0</v>
      </c>
      <c r="BJ303" s="18" t="s">
        <v>81</v>
      </c>
      <c r="BK303" s="234">
        <f>ROUND(I303*H303,2)</f>
        <v>0</v>
      </c>
      <c r="BL303" s="18" t="s">
        <v>225</v>
      </c>
      <c r="BM303" s="233" t="s">
        <v>1117</v>
      </c>
    </row>
    <row r="304" s="2" customFormat="1">
      <c r="A304" s="39"/>
      <c r="B304" s="40"/>
      <c r="C304" s="41"/>
      <c r="D304" s="235" t="s">
        <v>159</v>
      </c>
      <c r="E304" s="41"/>
      <c r="F304" s="236" t="s">
        <v>1118</v>
      </c>
      <c r="G304" s="41"/>
      <c r="H304" s="41"/>
      <c r="I304" s="237"/>
      <c r="J304" s="41"/>
      <c r="K304" s="41"/>
      <c r="L304" s="45"/>
      <c r="M304" s="238"/>
      <c r="N304" s="239"/>
      <c r="O304" s="92"/>
      <c r="P304" s="92"/>
      <c r="Q304" s="92"/>
      <c r="R304" s="92"/>
      <c r="S304" s="92"/>
      <c r="T304" s="93"/>
      <c r="U304" s="39"/>
      <c r="V304" s="39"/>
      <c r="W304" s="39"/>
      <c r="X304" s="39"/>
      <c r="Y304" s="39"/>
      <c r="Z304" s="39"/>
      <c r="AA304" s="39"/>
      <c r="AB304" s="39"/>
      <c r="AC304" s="39"/>
      <c r="AD304" s="39"/>
      <c r="AE304" s="39"/>
      <c r="AT304" s="18" t="s">
        <v>159</v>
      </c>
      <c r="AU304" s="18" t="s">
        <v>83</v>
      </c>
    </row>
    <row r="305" s="14" customFormat="1">
      <c r="A305" s="14"/>
      <c r="B305" s="276"/>
      <c r="C305" s="277"/>
      <c r="D305" s="235" t="s">
        <v>897</v>
      </c>
      <c r="E305" s="278" t="s">
        <v>1</v>
      </c>
      <c r="F305" s="279" t="s">
        <v>1119</v>
      </c>
      <c r="G305" s="277"/>
      <c r="H305" s="280">
        <v>10.989000000000001</v>
      </c>
      <c r="I305" s="281"/>
      <c r="J305" s="277"/>
      <c r="K305" s="277"/>
      <c r="L305" s="282"/>
      <c r="M305" s="283"/>
      <c r="N305" s="284"/>
      <c r="O305" s="284"/>
      <c r="P305" s="284"/>
      <c r="Q305" s="284"/>
      <c r="R305" s="284"/>
      <c r="S305" s="284"/>
      <c r="T305" s="285"/>
      <c r="U305" s="14"/>
      <c r="V305" s="14"/>
      <c r="W305" s="14"/>
      <c r="X305" s="14"/>
      <c r="Y305" s="14"/>
      <c r="Z305" s="14"/>
      <c r="AA305" s="14"/>
      <c r="AB305" s="14"/>
      <c r="AC305" s="14"/>
      <c r="AD305" s="14"/>
      <c r="AE305" s="14"/>
      <c r="AT305" s="286" t="s">
        <v>897</v>
      </c>
      <c r="AU305" s="286" t="s">
        <v>83</v>
      </c>
      <c r="AV305" s="14" t="s">
        <v>83</v>
      </c>
      <c r="AW305" s="14" t="s">
        <v>30</v>
      </c>
      <c r="AX305" s="14" t="s">
        <v>73</v>
      </c>
      <c r="AY305" s="286" t="s">
        <v>152</v>
      </c>
    </row>
    <row r="306" s="15" customFormat="1">
      <c r="A306" s="15"/>
      <c r="B306" s="287"/>
      <c r="C306" s="288"/>
      <c r="D306" s="235" t="s">
        <v>897</v>
      </c>
      <c r="E306" s="289" t="s">
        <v>1</v>
      </c>
      <c r="F306" s="290" t="s">
        <v>899</v>
      </c>
      <c r="G306" s="288"/>
      <c r="H306" s="291">
        <v>10.989000000000001</v>
      </c>
      <c r="I306" s="292"/>
      <c r="J306" s="288"/>
      <c r="K306" s="288"/>
      <c r="L306" s="293"/>
      <c r="M306" s="294"/>
      <c r="N306" s="295"/>
      <c r="O306" s="295"/>
      <c r="P306" s="295"/>
      <c r="Q306" s="295"/>
      <c r="R306" s="295"/>
      <c r="S306" s="295"/>
      <c r="T306" s="296"/>
      <c r="U306" s="15"/>
      <c r="V306" s="15"/>
      <c r="W306" s="15"/>
      <c r="X306" s="15"/>
      <c r="Y306" s="15"/>
      <c r="Z306" s="15"/>
      <c r="AA306" s="15"/>
      <c r="AB306" s="15"/>
      <c r="AC306" s="15"/>
      <c r="AD306" s="15"/>
      <c r="AE306" s="15"/>
      <c r="AT306" s="297" t="s">
        <v>897</v>
      </c>
      <c r="AU306" s="297" t="s">
        <v>83</v>
      </c>
      <c r="AV306" s="15" t="s">
        <v>169</v>
      </c>
      <c r="AW306" s="15" t="s">
        <v>30</v>
      </c>
      <c r="AX306" s="15" t="s">
        <v>81</v>
      </c>
      <c r="AY306" s="297" t="s">
        <v>152</v>
      </c>
    </row>
    <row r="307" s="2" customFormat="1" ht="21.75" customHeight="1">
      <c r="A307" s="39"/>
      <c r="B307" s="40"/>
      <c r="C307" s="240" t="s">
        <v>454</v>
      </c>
      <c r="D307" s="240" t="s">
        <v>200</v>
      </c>
      <c r="E307" s="241" t="s">
        <v>1120</v>
      </c>
      <c r="F307" s="242" t="s">
        <v>1121</v>
      </c>
      <c r="G307" s="243" t="s">
        <v>195</v>
      </c>
      <c r="H307" s="244">
        <v>10.989000000000001</v>
      </c>
      <c r="I307" s="245"/>
      <c r="J307" s="246">
        <f>ROUND(I307*H307,2)</f>
        <v>0</v>
      </c>
      <c r="K307" s="247"/>
      <c r="L307" s="248"/>
      <c r="M307" s="249" t="s">
        <v>1</v>
      </c>
      <c r="N307" s="250" t="s">
        <v>38</v>
      </c>
      <c r="O307" s="92"/>
      <c r="P307" s="231">
        <f>O307*H307</f>
        <v>0</v>
      </c>
      <c r="Q307" s="231">
        <v>0</v>
      </c>
      <c r="R307" s="231">
        <f>Q307*H307</f>
        <v>0</v>
      </c>
      <c r="S307" s="231">
        <v>0</v>
      </c>
      <c r="T307" s="232">
        <f>S307*H307</f>
        <v>0</v>
      </c>
      <c r="U307" s="39"/>
      <c r="V307" s="39"/>
      <c r="W307" s="39"/>
      <c r="X307" s="39"/>
      <c r="Y307" s="39"/>
      <c r="Z307" s="39"/>
      <c r="AA307" s="39"/>
      <c r="AB307" s="39"/>
      <c r="AC307" s="39"/>
      <c r="AD307" s="39"/>
      <c r="AE307" s="39"/>
      <c r="AR307" s="233" t="s">
        <v>306</v>
      </c>
      <c r="AT307" s="233" t="s">
        <v>200</v>
      </c>
      <c r="AU307" s="233" t="s">
        <v>83</v>
      </c>
      <c r="AY307" s="18" t="s">
        <v>152</v>
      </c>
      <c r="BE307" s="234">
        <f>IF(N307="základní",J307,0)</f>
        <v>0</v>
      </c>
      <c r="BF307" s="234">
        <f>IF(N307="snížená",J307,0)</f>
        <v>0</v>
      </c>
      <c r="BG307" s="234">
        <f>IF(N307="zákl. přenesená",J307,0)</f>
        <v>0</v>
      </c>
      <c r="BH307" s="234">
        <f>IF(N307="sníž. přenesená",J307,0)</f>
        <v>0</v>
      </c>
      <c r="BI307" s="234">
        <f>IF(N307="nulová",J307,0)</f>
        <v>0</v>
      </c>
      <c r="BJ307" s="18" t="s">
        <v>81</v>
      </c>
      <c r="BK307" s="234">
        <f>ROUND(I307*H307,2)</f>
        <v>0</v>
      </c>
      <c r="BL307" s="18" t="s">
        <v>225</v>
      </c>
      <c r="BM307" s="233" t="s">
        <v>1122</v>
      </c>
    </row>
    <row r="308" s="2" customFormat="1">
      <c r="A308" s="39"/>
      <c r="B308" s="40"/>
      <c r="C308" s="41"/>
      <c r="D308" s="235" t="s">
        <v>159</v>
      </c>
      <c r="E308" s="41"/>
      <c r="F308" s="236" t="s">
        <v>1123</v>
      </c>
      <c r="G308" s="41"/>
      <c r="H308" s="41"/>
      <c r="I308" s="237"/>
      <c r="J308" s="41"/>
      <c r="K308" s="41"/>
      <c r="L308" s="45"/>
      <c r="M308" s="238"/>
      <c r="N308" s="239"/>
      <c r="O308" s="92"/>
      <c r="P308" s="92"/>
      <c r="Q308" s="92"/>
      <c r="R308" s="92"/>
      <c r="S308" s="92"/>
      <c r="T308" s="93"/>
      <c r="U308" s="39"/>
      <c r="V308" s="39"/>
      <c r="W308" s="39"/>
      <c r="X308" s="39"/>
      <c r="Y308" s="39"/>
      <c r="Z308" s="39"/>
      <c r="AA308" s="39"/>
      <c r="AB308" s="39"/>
      <c r="AC308" s="39"/>
      <c r="AD308" s="39"/>
      <c r="AE308" s="39"/>
      <c r="AT308" s="18" t="s">
        <v>159</v>
      </c>
      <c r="AU308" s="18" t="s">
        <v>83</v>
      </c>
    </row>
    <row r="309" s="2" customFormat="1" ht="21.75" customHeight="1">
      <c r="A309" s="39"/>
      <c r="B309" s="40"/>
      <c r="C309" s="221" t="s">
        <v>458</v>
      </c>
      <c r="D309" s="221" t="s">
        <v>153</v>
      </c>
      <c r="E309" s="222" t="s">
        <v>1124</v>
      </c>
      <c r="F309" s="223" t="s">
        <v>1125</v>
      </c>
      <c r="G309" s="224" t="s">
        <v>195</v>
      </c>
      <c r="H309" s="225">
        <v>10.989000000000001</v>
      </c>
      <c r="I309" s="226"/>
      <c r="J309" s="227">
        <f>ROUND(I309*H309,2)</f>
        <v>0</v>
      </c>
      <c r="K309" s="228"/>
      <c r="L309" s="45"/>
      <c r="M309" s="229" t="s">
        <v>1</v>
      </c>
      <c r="N309" s="230" t="s">
        <v>38</v>
      </c>
      <c r="O309" s="92"/>
      <c r="P309" s="231">
        <f>O309*H309</f>
        <v>0</v>
      </c>
      <c r="Q309" s="231">
        <v>0</v>
      </c>
      <c r="R309" s="231">
        <f>Q309*H309</f>
        <v>0</v>
      </c>
      <c r="S309" s="231">
        <v>0</v>
      </c>
      <c r="T309" s="232">
        <f>S309*H309</f>
        <v>0</v>
      </c>
      <c r="U309" s="39"/>
      <c r="V309" s="39"/>
      <c r="W309" s="39"/>
      <c r="X309" s="39"/>
      <c r="Y309" s="39"/>
      <c r="Z309" s="39"/>
      <c r="AA309" s="39"/>
      <c r="AB309" s="39"/>
      <c r="AC309" s="39"/>
      <c r="AD309" s="39"/>
      <c r="AE309" s="39"/>
      <c r="AR309" s="233" t="s">
        <v>225</v>
      </c>
      <c r="AT309" s="233" t="s">
        <v>153</v>
      </c>
      <c r="AU309" s="233" t="s">
        <v>83</v>
      </c>
      <c r="AY309" s="18" t="s">
        <v>152</v>
      </c>
      <c r="BE309" s="234">
        <f>IF(N309="základní",J309,0)</f>
        <v>0</v>
      </c>
      <c r="BF309" s="234">
        <f>IF(N309="snížená",J309,0)</f>
        <v>0</v>
      </c>
      <c r="BG309" s="234">
        <f>IF(N309="zákl. přenesená",J309,0)</f>
        <v>0</v>
      </c>
      <c r="BH309" s="234">
        <f>IF(N309="sníž. přenesená",J309,0)</f>
        <v>0</v>
      </c>
      <c r="BI309" s="234">
        <f>IF(N309="nulová",J309,0)</f>
        <v>0</v>
      </c>
      <c r="BJ309" s="18" t="s">
        <v>81</v>
      </c>
      <c r="BK309" s="234">
        <f>ROUND(I309*H309,2)</f>
        <v>0</v>
      </c>
      <c r="BL309" s="18" t="s">
        <v>225</v>
      </c>
      <c r="BM309" s="233" t="s">
        <v>1126</v>
      </c>
    </row>
    <row r="310" s="2" customFormat="1">
      <c r="A310" s="39"/>
      <c r="B310" s="40"/>
      <c r="C310" s="41"/>
      <c r="D310" s="235" t="s">
        <v>159</v>
      </c>
      <c r="E310" s="41"/>
      <c r="F310" s="236" t="s">
        <v>1127</v>
      </c>
      <c r="G310" s="41"/>
      <c r="H310" s="41"/>
      <c r="I310" s="237"/>
      <c r="J310" s="41"/>
      <c r="K310" s="41"/>
      <c r="L310" s="45"/>
      <c r="M310" s="238"/>
      <c r="N310" s="239"/>
      <c r="O310" s="92"/>
      <c r="P310" s="92"/>
      <c r="Q310" s="92"/>
      <c r="R310" s="92"/>
      <c r="S310" s="92"/>
      <c r="T310" s="93"/>
      <c r="U310" s="39"/>
      <c r="V310" s="39"/>
      <c r="W310" s="39"/>
      <c r="X310" s="39"/>
      <c r="Y310" s="39"/>
      <c r="Z310" s="39"/>
      <c r="AA310" s="39"/>
      <c r="AB310" s="39"/>
      <c r="AC310" s="39"/>
      <c r="AD310" s="39"/>
      <c r="AE310" s="39"/>
      <c r="AT310" s="18" t="s">
        <v>159</v>
      </c>
      <c r="AU310" s="18" t="s">
        <v>83</v>
      </c>
    </row>
    <row r="311" s="14" customFormat="1">
      <c r="A311" s="14"/>
      <c r="B311" s="276"/>
      <c r="C311" s="277"/>
      <c r="D311" s="235" t="s">
        <v>897</v>
      </c>
      <c r="E311" s="278" t="s">
        <v>1</v>
      </c>
      <c r="F311" s="279" t="s">
        <v>1119</v>
      </c>
      <c r="G311" s="277"/>
      <c r="H311" s="280">
        <v>10.989000000000001</v>
      </c>
      <c r="I311" s="281"/>
      <c r="J311" s="277"/>
      <c r="K311" s="277"/>
      <c r="L311" s="282"/>
      <c r="M311" s="283"/>
      <c r="N311" s="284"/>
      <c r="O311" s="284"/>
      <c r="P311" s="284"/>
      <c r="Q311" s="284"/>
      <c r="R311" s="284"/>
      <c r="S311" s="284"/>
      <c r="T311" s="285"/>
      <c r="U311" s="14"/>
      <c r="V311" s="14"/>
      <c r="W311" s="14"/>
      <c r="X311" s="14"/>
      <c r="Y311" s="14"/>
      <c r="Z311" s="14"/>
      <c r="AA311" s="14"/>
      <c r="AB311" s="14"/>
      <c r="AC311" s="14"/>
      <c r="AD311" s="14"/>
      <c r="AE311" s="14"/>
      <c r="AT311" s="286" t="s">
        <v>897</v>
      </c>
      <c r="AU311" s="286" t="s">
        <v>83</v>
      </c>
      <c r="AV311" s="14" t="s">
        <v>83</v>
      </c>
      <c r="AW311" s="14" t="s">
        <v>30</v>
      </c>
      <c r="AX311" s="14" t="s">
        <v>73</v>
      </c>
      <c r="AY311" s="286" t="s">
        <v>152</v>
      </c>
    </row>
    <row r="312" s="15" customFormat="1">
      <c r="A312" s="15"/>
      <c r="B312" s="287"/>
      <c r="C312" s="288"/>
      <c r="D312" s="235" t="s">
        <v>897</v>
      </c>
      <c r="E312" s="289" t="s">
        <v>1</v>
      </c>
      <c r="F312" s="290" t="s">
        <v>899</v>
      </c>
      <c r="G312" s="288"/>
      <c r="H312" s="291">
        <v>10.989000000000001</v>
      </c>
      <c r="I312" s="292"/>
      <c r="J312" s="288"/>
      <c r="K312" s="288"/>
      <c r="L312" s="293"/>
      <c r="M312" s="294"/>
      <c r="N312" s="295"/>
      <c r="O312" s="295"/>
      <c r="P312" s="295"/>
      <c r="Q312" s="295"/>
      <c r="R312" s="295"/>
      <c r="S312" s="295"/>
      <c r="T312" s="296"/>
      <c r="U312" s="15"/>
      <c r="V312" s="15"/>
      <c r="W312" s="15"/>
      <c r="X312" s="15"/>
      <c r="Y312" s="15"/>
      <c r="Z312" s="15"/>
      <c r="AA312" s="15"/>
      <c r="AB312" s="15"/>
      <c r="AC312" s="15"/>
      <c r="AD312" s="15"/>
      <c r="AE312" s="15"/>
      <c r="AT312" s="297" t="s">
        <v>897</v>
      </c>
      <c r="AU312" s="297" t="s">
        <v>83</v>
      </c>
      <c r="AV312" s="15" t="s">
        <v>169</v>
      </c>
      <c r="AW312" s="15" t="s">
        <v>30</v>
      </c>
      <c r="AX312" s="15" t="s">
        <v>81</v>
      </c>
      <c r="AY312" s="297" t="s">
        <v>152</v>
      </c>
    </row>
    <row r="313" s="2" customFormat="1" ht="16.5" customHeight="1">
      <c r="A313" s="39"/>
      <c r="B313" s="40"/>
      <c r="C313" s="240" t="s">
        <v>462</v>
      </c>
      <c r="D313" s="240" t="s">
        <v>200</v>
      </c>
      <c r="E313" s="241" t="s">
        <v>1128</v>
      </c>
      <c r="F313" s="242" t="s">
        <v>1129</v>
      </c>
      <c r="G313" s="243" t="s">
        <v>195</v>
      </c>
      <c r="H313" s="244">
        <v>10.989000000000001</v>
      </c>
      <c r="I313" s="245"/>
      <c r="J313" s="246">
        <f>ROUND(I313*H313,2)</f>
        <v>0</v>
      </c>
      <c r="K313" s="247"/>
      <c r="L313" s="248"/>
      <c r="M313" s="249" t="s">
        <v>1</v>
      </c>
      <c r="N313" s="250" t="s">
        <v>38</v>
      </c>
      <c r="O313" s="92"/>
      <c r="P313" s="231">
        <f>O313*H313</f>
        <v>0</v>
      </c>
      <c r="Q313" s="231">
        <v>0</v>
      </c>
      <c r="R313" s="231">
        <f>Q313*H313</f>
        <v>0</v>
      </c>
      <c r="S313" s="231">
        <v>0</v>
      </c>
      <c r="T313" s="232">
        <f>S313*H313</f>
        <v>0</v>
      </c>
      <c r="U313" s="39"/>
      <c r="V313" s="39"/>
      <c r="W313" s="39"/>
      <c r="X313" s="39"/>
      <c r="Y313" s="39"/>
      <c r="Z313" s="39"/>
      <c r="AA313" s="39"/>
      <c r="AB313" s="39"/>
      <c r="AC313" s="39"/>
      <c r="AD313" s="39"/>
      <c r="AE313" s="39"/>
      <c r="AR313" s="233" t="s">
        <v>306</v>
      </c>
      <c r="AT313" s="233" t="s">
        <v>200</v>
      </c>
      <c r="AU313" s="233" t="s">
        <v>83</v>
      </c>
      <c r="AY313" s="18" t="s">
        <v>152</v>
      </c>
      <c r="BE313" s="234">
        <f>IF(N313="základní",J313,0)</f>
        <v>0</v>
      </c>
      <c r="BF313" s="234">
        <f>IF(N313="snížená",J313,0)</f>
        <v>0</v>
      </c>
      <c r="BG313" s="234">
        <f>IF(N313="zákl. přenesená",J313,0)</f>
        <v>0</v>
      </c>
      <c r="BH313" s="234">
        <f>IF(N313="sníž. přenesená",J313,0)</f>
        <v>0</v>
      </c>
      <c r="BI313" s="234">
        <f>IF(N313="nulová",J313,0)</f>
        <v>0</v>
      </c>
      <c r="BJ313" s="18" t="s">
        <v>81</v>
      </c>
      <c r="BK313" s="234">
        <f>ROUND(I313*H313,2)</f>
        <v>0</v>
      </c>
      <c r="BL313" s="18" t="s">
        <v>225</v>
      </c>
      <c r="BM313" s="233" t="s">
        <v>1130</v>
      </c>
    </row>
    <row r="314" s="2" customFormat="1">
      <c r="A314" s="39"/>
      <c r="B314" s="40"/>
      <c r="C314" s="41"/>
      <c r="D314" s="235" t="s">
        <v>159</v>
      </c>
      <c r="E314" s="41"/>
      <c r="F314" s="236" t="s">
        <v>1131</v>
      </c>
      <c r="G314" s="41"/>
      <c r="H314" s="41"/>
      <c r="I314" s="237"/>
      <c r="J314" s="41"/>
      <c r="K314" s="41"/>
      <c r="L314" s="45"/>
      <c r="M314" s="238"/>
      <c r="N314" s="239"/>
      <c r="O314" s="92"/>
      <c r="P314" s="92"/>
      <c r="Q314" s="92"/>
      <c r="R314" s="92"/>
      <c r="S314" s="92"/>
      <c r="T314" s="93"/>
      <c r="U314" s="39"/>
      <c r="V314" s="39"/>
      <c r="W314" s="39"/>
      <c r="X314" s="39"/>
      <c r="Y314" s="39"/>
      <c r="Z314" s="39"/>
      <c r="AA314" s="39"/>
      <c r="AB314" s="39"/>
      <c r="AC314" s="39"/>
      <c r="AD314" s="39"/>
      <c r="AE314" s="39"/>
      <c r="AT314" s="18" t="s">
        <v>159</v>
      </c>
      <c r="AU314" s="18" t="s">
        <v>83</v>
      </c>
    </row>
    <row r="315" s="2" customFormat="1" ht="21.75" customHeight="1">
      <c r="A315" s="39"/>
      <c r="B315" s="40"/>
      <c r="C315" s="221" t="s">
        <v>466</v>
      </c>
      <c r="D315" s="221" t="s">
        <v>153</v>
      </c>
      <c r="E315" s="222" t="s">
        <v>1132</v>
      </c>
      <c r="F315" s="223" t="s">
        <v>1133</v>
      </c>
      <c r="G315" s="224" t="s">
        <v>366</v>
      </c>
      <c r="H315" s="262"/>
      <c r="I315" s="226"/>
      <c r="J315" s="227">
        <f>ROUND(I315*H315,2)</f>
        <v>0</v>
      </c>
      <c r="K315" s="228"/>
      <c r="L315" s="45"/>
      <c r="M315" s="229" t="s">
        <v>1</v>
      </c>
      <c r="N315" s="230" t="s">
        <v>38</v>
      </c>
      <c r="O315" s="92"/>
      <c r="P315" s="231">
        <f>O315*H315</f>
        <v>0</v>
      </c>
      <c r="Q315" s="231">
        <v>0</v>
      </c>
      <c r="R315" s="231">
        <f>Q315*H315</f>
        <v>0</v>
      </c>
      <c r="S315" s="231">
        <v>0</v>
      </c>
      <c r="T315" s="232">
        <f>S315*H315</f>
        <v>0</v>
      </c>
      <c r="U315" s="39"/>
      <c r="V315" s="39"/>
      <c r="W315" s="39"/>
      <c r="X315" s="39"/>
      <c r="Y315" s="39"/>
      <c r="Z315" s="39"/>
      <c r="AA315" s="39"/>
      <c r="AB315" s="39"/>
      <c r="AC315" s="39"/>
      <c r="AD315" s="39"/>
      <c r="AE315" s="39"/>
      <c r="AR315" s="233" t="s">
        <v>225</v>
      </c>
      <c r="AT315" s="233" t="s">
        <v>153</v>
      </c>
      <c r="AU315" s="233" t="s">
        <v>83</v>
      </c>
      <c r="AY315" s="18" t="s">
        <v>152</v>
      </c>
      <c r="BE315" s="234">
        <f>IF(N315="základní",J315,0)</f>
        <v>0</v>
      </c>
      <c r="BF315" s="234">
        <f>IF(N315="snížená",J315,0)</f>
        <v>0</v>
      </c>
      <c r="BG315" s="234">
        <f>IF(N315="zákl. přenesená",J315,0)</f>
        <v>0</v>
      </c>
      <c r="BH315" s="234">
        <f>IF(N315="sníž. přenesená",J315,0)</f>
        <v>0</v>
      </c>
      <c r="BI315" s="234">
        <f>IF(N315="nulová",J315,0)</f>
        <v>0</v>
      </c>
      <c r="BJ315" s="18" t="s">
        <v>81</v>
      </c>
      <c r="BK315" s="234">
        <f>ROUND(I315*H315,2)</f>
        <v>0</v>
      </c>
      <c r="BL315" s="18" t="s">
        <v>225</v>
      </c>
      <c r="BM315" s="233" t="s">
        <v>1134</v>
      </c>
    </row>
    <row r="316" s="2" customFormat="1">
      <c r="A316" s="39"/>
      <c r="B316" s="40"/>
      <c r="C316" s="41"/>
      <c r="D316" s="235" t="s">
        <v>159</v>
      </c>
      <c r="E316" s="41"/>
      <c r="F316" s="236" t="s">
        <v>1135</v>
      </c>
      <c r="G316" s="41"/>
      <c r="H316" s="41"/>
      <c r="I316" s="237"/>
      <c r="J316" s="41"/>
      <c r="K316" s="41"/>
      <c r="L316" s="45"/>
      <c r="M316" s="238"/>
      <c r="N316" s="239"/>
      <c r="O316" s="92"/>
      <c r="P316" s="92"/>
      <c r="Q316" s="92"/>
      <c r="R316" s="92"/>
      <c r="S316" s="92"/>
      <c r="T316" s="93"/>
      <c r="U316" s="39"/>
      <c r="V316" s="39"/>
      <c r="W316" s="39"/>
      <c r="X316" s="39"/>
      <c r="Y316" s="39"/>
      <c r="Z316" s="39"/>
      <c r="AA316" s="39"/>
      <c r="AB316" s="39"/>
      <c r="AC316" s="39"/>
      <c r="AD316" s="39"/>
      <c r="AE316" s="39"/>
      <c r="AT316" s="18" t="s">
        <v>159</v>
      </c>
      <c r="AU316" s="18" t="s">
        <v>83</v>
      </c>
    </row>
    <row r="317" s="11" customFormat="1" ht="22.8" customHeight="1">
      <c r="A317" s="11"/>
      <c r="B317" s="207"/>
      <c r="C317" s="208"/>
      <c r="D317" s="209" t="s">
        <v>72</v>
      </c>
      <c r="E317" s="260" t="s">
        <v>1136</v>
      </c>
      <c r="F317" s="260" t="s">
        <v>1137</v>
      </c>
      <c r="G317" s="208"/>
      <c r="H317" s="208"/>
      <c r="I317" s="211"/>
      <c r="J317" s="261">
        <f>BK317</f>
        <v>0</v>
      </c>
      <c r="K317" s="208"/>
      <c r="L317" s="213"/>
      <c r="M317" s="214"/>
      <c r="N317" s="215"/>
      <c r="O317" s="215"/>
      <c r="P317" s="216">
        <f>SUM(P318:P337)</f>
        <v>0</v>
      </c>
      <c r="Q317" s="215"/>
      <c r="R317" s="216">
        <f>SUM(R318:R337)</f>
        <v>0</v>
      </c>
      <c r="S317" s="215"/>
      <c r="T317" s="217">
        <f>SUM(T318:T337)</f>
        <v>0</v>
      </c>
      <c r="U317" s="11"/>
      <c r="V317" s="11"/>
      <c r="W317" s="11"/>
      <c r="X317" s="11"/>
      <c r="Y317" s="11"/>
      <c r="Z317" s="11"/>
      <c r="AA317" s="11"/>
      <c r="AB317" s="11"/>
      <c r="AC317" s="11"/>
      <c r="AD317" s="11"/>
      <c r="AE317" s="11"/>
      <c r="AR317" s="218" t="s">
        <v>83</v>
      </c>
      <c r="AT317" s="219" t="s">
        <v>72</v>
      </c>
      <c r="AU317" s="219" t="s">
        <v>81</v>
      </c>
      <c r="AY317" s="218" t="s">
        <v>152</v>
      </c>
      <c r="BK317" s="220">
        <f>SUM(BK318:BK337)</f>
        <v>0</v>
      </c>
    </row>
    <row r="318" s="2" customFormat="1" ht="16.5" customHeight="1">
      <c r="A318" s="39"/>
      <c r="B318" s="40"/>
      <c r="C318" s="221" t="s">
        <v>471</v>
      </c>
      <c r="D318" s="221" t="s">
        <v>153</v>
      </c>
      <c r="E318" s="222" t="s">
        <v>1138</v>
      </c>
      <c r="F318" s="223" t="s">
        <v>1139</v>
      </c>
      <c r="G318" s="224" t="s">
        <v>195</v>
      </c>
      <c r="H318" s="225">
        <v>6.1790000000000003</v>
      </c>
      <c r="I318" s="226"/>
      <c r="J318" s="227">
        <f>ROUND(I318*H318,2)</f>
        <v>0</v>
      </c>
      <c r="K318" s="228"/>
      <c r="L318" s="45"/>
      <c r="M318" s="229" t="s">
        <v>1</v>
      </c>
      <c r="N318" s="230" t="s">
        <v>38</v>
      </c>
      <c r="O318" s="92"/>
      <c r="P318" s="231">
        <f>O318*H318</f>
        <v>0</v>
      </c>
      <c r="Q318" s="231">
        <v>0</v>
      </c>
      <c r="R318" s="231">
        <f>Q318*H318</f>
        <v>0</v>
      </c>
      <c r="S318" s="231">
        <v>0</v>
      </c>
      <c r="T318" s="232">
        <f>S318*H318</f>
        <v>0</v>
      </c>
      <c r="U318" s="39"/>
      <c r="V318" s="39"/>
      <c r="W318" s="39"/>
      <c r="X318" s="39"/>
      <c r="Y318" s="39"/>
      <c r="Z318" s="39"/>
      <c r="AA318" s="39"/>
      <c r="AB318" s="39"/>
      <c r="AC318" s="39"/>
      <c r="AD318" s="39"/>
      <c r="AE318" s="39"/>
      <c r="AR318" s="233" t="s">
        <v>225</v>
      </c>
      <c r="AT318" s="233" t="s">
        <v>153</v>
      </c>
      <c r="AU318" s="233" t="s">
        <v>83</v>
      </c>
      <c r="AY318" s="18" t="s">
        <v>152</v>
      </c>
      <c r="BE318" s="234">
        <f>IF(N318="základní",J318,0)</f>
        <v>0</v>
      </c>
      <c r="BF318" s="234">
        <f>IF(N318="snížená",J318,0)</f>
        <v>0</v>
      </c>
      <c r="BG318" s="234">
        <f>IF(N318="zákl. přenesená",J318,0)</f>
        <v>0</v>
      </c>
      <c r="BH318" s="234">
        <f>IF(N318="sníž. přenesená",J318,0)</f>
        <v>0</v>
      </c>
      <c r="BI318" s="234">
        <f>IF(N318="nulová",J318,0)</f>
        <v>0</v>
      </c>
      <c r="BJ318" s="18" t="s">
        <v>81</v>
      </c>
      <c r="BK318" s="234">
        <f>ROUND(I318*H318,2)</f>
        <v>0</v>
      </c>
      <c r="BL318" s="18" t="s">
        <v>225</v>
      </c>
      <c r="BM318" s="233" t="s">
        <v>1140</v>
      </c>
    </row>
    <row r="319" s="2" customFormat="1">
      <c r="A319" s="39"/>
      <c r="B319" s="40"/>
      <c r="C319" s="41"/>
      <c r="D319" s="235" t="s">
        <v>159</v>
      </c>
      <c r="E319" s="41"/>
      <c r="F319" s="236" t="s">
        <v>1141</v>
      </c>
      <c r="G319" s="41"/>
      <c r="H319" s="41"/>
      <c r="I319" s="237"/>
      <c r="J319" s="41"/>
      <c r="K319" s="41"/>
      <c r="L319" s="45"/>
      <c r="M319" s="238"/>
      <c r="N319" s="239"/>
      <c r="O319" s="92"/>
      <c r="P319" s="92"/>
      <c r="Q319" s="92"/>
      <c r="R319" s="92"/>
      <c r="S319" s="92"/>
      <c r="T319" s="93"/>
      <c r="U319" s="39"/>
      <c r="V319" s="39"/>
      <c r="W319" s="39"/>
      <c r="X319" s="39"/>
      <c r="Y319" s="39"/>
      <c r="Z319" s="39"/>
      <c r="AA319" s="39"/>
      <c r="AB319" s="39"/>
      <c r="AC319" s="39"/>
      <c r="AD319" s="39"/>
      <c r="AE319" s="39"/>
      <c r="AT319" s="18" t="s">
        <v>159</v>
      </c>
      <c r="AU319" s="18" t="s">
        <v>83</v>
      </c>
    </row>
    <row r="320" s="14" customFormat="1">
      <c r="A320" s="14"/>
      <c r="B320" s="276"/>
      <c r="C320" s="277"/>
      <c r="D320" s="235" t="s">
        <v>897</v>
      </c>
      <c r="E320" s="278" t="s">
        <v>1</v>
      </c>
      <c r="F320" s="279" t="s">
        <v>1142</v>
      </c>
      <c r="G320" s="277"/>
      <c r="H320" s="280">
        <v>6.1790000000000003</v>
      </c>
      <c r="I320" s="281"/>
      <c r="J320" s="277"/>
      <c r="K320" s="277"/>
      <c r="L320" s="282"/>
      <c r="M320" s="283"/>
      <c r="N320" s="284"/>
      <c r="O320" s="284"/>
      <c r="P320" s="284"/>
      <c r="Q320" s="284"/>
      <c r="R320" s="284"/>
      <c r="S320" s="284"/>
      <c r="T320" s="285"/>
      <c r="U320" s="14"/>
      <c r="V320" s="14"/>
      <c r="W320" s="14"/>
      <c r="X320" s="14"/>
      <c r="Y320" s="14"/>
      <c r="Z320" s="14"/>
      <c r="AA320" s="14"/>
      <c r="AB320" s="14"/>
      <c r="AC320" s="14"/>
      <c r="AD320" s="14"/>
      <c r="AE320" s="14"/>
      <c r="AT320" s="286" t="s">
        <v>897</v>
      </c>
      <c r="AU320" s="286" t="s">
        <v>83</v>
      </c>
      <c r="AV320" s="14" t="s">
        <v>83</v>
      </c>
      <c r="AW320" s="14" t="s">
        <v>30</v>
      </c>
      <c r="AX320" s="14" t="s">
        <v>73</v>
      </c>
      <c r="AY320" s="286" t="s">
        <v>152</v>
      </c>
    </row>
    <row r="321" s="15" customFormat="1">
      <c r="A321" s="15"/>
      <c r="B321" s="287"/>
      <c r="C321" s="288"/>
      <c r="D321" s="235" t="s">
        <v>897</v>
      </c>
      <c r="E321" s="289" t="s">
        <v>1</v>
      </c>
      <c r="F321" s="290" t="s">
        <v>899</v>
      </c>
      <c r="G321" s="288"/>
      <c r="H321" s="291">
        <v>6.1790000000000003</v>
      </c>
      <c r="I321" s="292"/>
      <c r="J321" s="288"/>
      <c r="K321" s="288"/>
      <c r="L321" s="293"/>
      <c r="M321" s="294"/>
      <c r="N321" s="295"/>
      <c r="O321" s="295"/>
      <c r="P321" s="295"/>
      <c r="Q321" s="295"/>
      <c r="R321" s="295"/>
      <c r="S321" s="295"/>
      <c r="T321" s="296"/>
      <c r="U321" s="15"/>
      <c r="V321" s="15"/>
      <c r="W321" s="15"/>
      <c r="X321" s="15"/>
      <c r="Y321" s="15"/>
      <c r="Z321" s="15"/>
      <c r="AA321" s="15"/>
      <c r="AB321" s="15"/>
      <c r="AC321" s="15"/>
      <c r="AD321" s="15"/>
      <c r="AE321" s="15"/>
      <c r="AT321" s="297" t="s">
        <v>897</v>
      </c>
      <c r="AU321" s="297" t="s">
        <v>83</v>
      </c>
      <c r="AV321" s="15" t="s">
        <v>169</v>
      </c>
      <c r="AW321" s="15" t="s">
        <v>30</v>
      </c>
      <c r="AX321" s="15" t="s">
        <v>81</v>
      </c>
      <c r="AY321" s="297" t="s">
        <v>152</v>
      </c>
    </row>
    <row r="322" s="2" customFormat="1" ht="21.75" customHeight="1">
      <c r="A322" s="39"/>
      <c r="B322" s="40"/>
      <c r="C322" s="221" t="s">
        <v>475</v>
      </c>
      <c r="D322" s="221" t="s">
        <v>153</v>
      </c>
      <c r="E322" s="222" t="s">
        <v>1143</v>
      </c>
      <c r="F322" s="223" t="s">
        <v>1144</v>
      </c>
      <c r="G322" s="224" t="s">
        <v>195</v>
      </c>
      <c r="H322" s="225">
        <v>50.856999999999999</v>
      </c>
      <c r="I322" s="226"/>
      <c r="J322" s="227">
        <f>ROUND(I322*H322,2)</f>
        <v>0</v>
      </c>
      <c r="K322" s="228"/>
      <c r="L322" s="45"/>
      <c r="M322" s="229" t="s">
        <v>1</v>
      </c>
      <c r="N322" s="230" t="s">
        <v>38</v>
      </c>
      <c r="O322" s="92"/>
      <c r="P322" s="231">
        <f>O322*H322</f>
        <v>0</v>
      </c>
      <c r="Q322" s="231">
        <v>0</v>
      </c>
      <c r="R322" s="231">
        <f>Q322*H322</f>
        <v>0</v>
      </c>
      <c r="S322" s="231">
        <v>0</v>
      </c>
      <c r="T322" s="232">
        <f>S322*H322</f>
        <v>0</v>
      </c>
      <c r="U322" s="39"/>
      <c r="V322" s="39"/>
      <c r="W322" s="39"/>
      <c r="X322" s="39"/>
      <c r="Y322" s="39"/>
      <c r="Z322" s="39"/>
      <c r="AA322" s="39"/>
      <c r="AB322" s="39"/>
      <c r="AC322" s="39"/>
      <c r="AD322" s="39"/>
      <c r="AE322" s="39"/>
      <c r="AR322" s="233" t="s">
        <v>225</v>
      </c>
      <c r="AT322" s="233" t="s">
        <v>153</v>
      </c>
      <c r="AU322" s="233" t="s">
        <v>83</v>
      </c>
      <c r="AY322" s="18" t="s">
        <v>152</v>
      </c>
      <c r="BE322" s="234">
        <f>IF(N322="základní",J322,0)</f>
        <v>0</v>
      </c>
      <c r="BF322" s="234">
        <f>IF(N322="snížená",J322,0)</f>
        <v>0</v>
      </c>
      <c r="BG322" s="234">
        <f>IF(N322="zákl. přenesená",J322,0)</f>
        <v>0</v>
      </c>
      <c r="BH322" s="234">
        <f>IF(N322="sníž. přenesená",J322,0)</f>
        <v>0</v>
      </c>
      <c r="BI322" s="234">
        <f>IF(N322="nulová",J322,0)</f>
        <v>0</v>
      </c>
      <c r="BJ322" s="18" t="s">
        <v>81</v>
      </c>
      <c r="BK322" s="234">
        <f>ROUND(I322*H322,2)</f>
        <v>0</v>
      </c>
      <c r="BL322" s="18" t="s">
        <v>225</v>
      </c>
      <c r="BM322" s="233" t="s">
        <v>1145</v>
      </c>
    </row>
    <row r="323" s="2" customFormat="1">
      <c r="A323" s="39"/>
      <c r="B323" s="40"/>
      <c r="C323" s="41"/>
      <c r="D323" s="235" t="s">
        <v>159</v>
      </c>
      <c r="E323" s="41"/>
      <c r="F323" s="236" t="s">
        <v>1146</v>
      </c>
      <c r="G323" s="41"/>
      <c r="H323" s="41"/>
      <c r="I323" s="237"/>
      <c r="J323" s="41"/>
      <c r="K323" s="41"/>
      <c r="L323" s="45"/>
      <c r="M323" s="238"/>
      <c r="N323" s="239"/>
      <c r="O323" s="92"/>
      <c r="P323" s="92"/>
      <c r="Q323" s="92"/>
      <c r="R323" s="92"/>
      <c r="S323" s="92"/>
      <c r="T323" s="93"/>
      <c r="U323" s="39"/>
      <c r="V323" s="39"/>
      <c r="W323" s="39"/>
      <c r="X323" s="39"/>
      <c r="Y323" s="39"/>
      <c r="Z323" s="39"/>
      <c r="AA323" s="39"/>
      <c r="AB323" s="39"/>
      <c r="AC323" s="39"/>
      <c r="AD323" s="39"/>
      <c r="AE323" s="39"/>
      <c r="AT323" s="18" t="s">
        <v>159</v>
      </c>
      <c r="AU323" s="18" t="s">
        <v>83</v>
      </c>
    </row>
    <row r="324" s="14" customFormat="1">
      <c r="A324" s="14"/>
      <c r="B324" s="276"/>
      <c r="C324" s="277"/>
      <c r="D324" s="235" t="s">
        <v>897</v>
      </c>
      <c r="E324" s="278" t="s">
        <v>1</v>
      </c>
      <c r="F324" s="279" t="s">
        <v>1147</v>
      </c>
      <c r="G324" s="277"/>
      <c r="H324" s="280">
        <v>35.722999999999999</v>
      </c>
      <c r="I324" s="281"/>
      <c r="J324" s="277"/>
      <c r="K324" s="277"/>
      <c r="L324" s="282"/>
      <c r="M324" s="283"/>
      <c r="N324" s="284"/>
      <c r="O324" s="284"/>
      <c r="P324" s="284"/>
      <c r="Q324" s="284"/>
      <c r="R324" s="284"/>
      <c r="S324" s="284"/>
      <c r="T324" s="285"/>
      <c r="U324" s="14"/>
      <c r="V324" s="14"/>
      <c r="W324" s="14"/>
      <c r="X324" s="14"/>
      <c r="Y324" s="14"/>
      <c r="Z324" s="14"/>
      <c r="AA324" s="14"/>
      <c r="AB324" s="14"/>
      <c r="AC324" s="14"/>
      <c r="AD324" s="14"/>
      <c r="AE324" s="14"/>
      <c r="AT324" s="286" t="s">
        <v>897</v>
      </c>
      <c r="AU324" s="286" t="s">
        <v>83</v>
      </c>
      <c r="AV324" s="14" t="s">
        <v>83</v>
      </c>
      <c r="AW324" s="14" t="s">
        <v>30</v>
      </c>
      <c r="AX324" s="14" t="s">
        <v>73</v>
      </c>
      <c r="AY324" s="286" t="s">
        <v>152</v>
      </c>
    </row>
    <row r="325" s="14" customFormat="1">
      <c r="A325" s="14"/>
      <c r="B325" s="276"/>
      <c r="C325" s="277"/>
      <c r="D325" s="235" t="s">
        <v>897</v>
      </c>
      <c r="E325" s="278" t="s">
        <v>1</v>
      </c>
      <c r="F325" s="279" t="s">
        <v>1148</v>
      </c>
      <c r="G325" s="277"/>
      <c r="H325" s="280">
        <v>12.634</v>
      </c>
      <c r="I325" s="281"/>
      <c r="J325" s="277"/>
      <c r="K325" s="277"/>
      <c r="L325" s="282"/>
      <c r="M325" s="283"/>
      <c r="N325" s="284"/>
      <c r="O325" s="284"/>
      <c r="P325" s="284"/>
      <c r="Q325" s="284"/>
      <c r="R325" s="284"/>
      <c r="S325" s="284"/>
      <c r="T325" s="285"/>
      <c r="U325" s="14"/>
      <c r="V325" s="14"/>
      <c r="W325" s="14"/>
      <c r="X325" s="14"/>
      <c r="Y325" s="14"/>
      <c r="Z325" s="14"/>
      <c r="AA325" s="14"/>
      <c r="AB325" s="14"/>
      <c r="AC325" s="14"/>
      <c r="AD325" s="14"/>
      <c r="AE325" s="14"/>
      <c r="AT325" s="286" t="s">
        <v>897</v>
      </c>
      <c r="AU325" s="286" t="s">
        <v>83</v>
      </c>
      <c r="AV325" s="14" t="s">
        <v>83</v>
      </c>
      <c r="AW325" s="14" t="s">
        <v>30</v>
      </c>
      <c r="AX325" s="14" t="s">
        <v>73</v>
      </c>
      <c r="AY325" s="286" t="s">
        <v>152</v>
      </c>
    </row>
    <row r="326" s="14" customFormat="1">
      <c r="A326" s="14"/>
      <c r="B326" s="276"/>
      <c r="C326" s="277"/>
      <c r="D326" s="235" t="s">
        <v>897</v>
      </c>
      <c r="E326" s="278" t="s">
        <v>1</v>
      </c>
      <c r="F326" s="279" t="s">
        <v>1149</v>
      </c>
      <c r="G326" s="277"/>
      <c r="H326" s="280">
        <v>2.5</v>
      </c>
      <c r="I326" s="281"/>
      <c r="J326" s="277"/>
      <c r="K326" s="277"/>
      <c r="L326" s="282"/>
      <c r="M326" s="283"/>
      <c r="N326" s="284"/>
      <c r="O326" s="284"/>
      <c r="P326" s="284"/>
      <c r="Q326" s="284"/>
      <c r="R326" s="284"/>
      <c r="S326" s="284"/>
      <c r="T326" s="285"/>
      <c r="U326" s="14"/>
      <c r="V326" s="14"/>
      <c r="W326" s="14"/>
      <c r="X326" s="14"/>
      <c r="Y326" s="14"/>
      <c r="Z326" s="14"/>
      <c r="AA326" s="14"/>
      <c r="AB326" s="14"/>
      <c r="AC326" s="14"/>
      <c r="AD326" s="14"/>
      <c r="AE326" s="14"/>
      <c r="AT326" s="286" t="s">
        <v>897</v>
      </c>
      <c r="AU326" s="286" t="s">
        <v>83</v>
      </c>
      <c r="AV326" s="14" t="s">
        <v>83</v>
      </c>
      <c r="AW326" s="14" t="s">
        <v>30</v>
      </c>
      <c r="AX326" s="14" t="s">
        <v>73</v>
      </c>
      <c r="AY326" s="286" t="s">
        <v>152</v>
      </c>
    </row>
    <row r="327" s="15" customFormat="1">
      <c r="A327" s="15"/>
      <c r="B327" s="287"/>
      <c r="C327" s="288"/>
      <c r="D327" s="235" t="s">
        <v>897</v>
      </c>
      <c r="E327" s="289" t="s">
        <v>1</v>
      </c>
      <c r="F327" s="290" t="s">
        <v>899</v>
      </c>
      <c r="G327" s="288"/>
      <c r="H327" s="291">
        <v>50.856999999999999</v>
      </c>
      <c r="I327" s="292"/>
      <c r="J327" s="288"/>
      <c r="K327" s="288"/>
      <c r="L327" s="293"/>
      <c r="M327" s="294"/>
      <c r="N327" s="295"/>
      <c r="O327" s="295"/>
      <c r="P327" s="295"/>
      <c r="Q327" s="295"/>
      <c r="R327" s="295"/>
      <c r="S327" s="295"/>
      <c r="T327" s="296"/>
      <c r="U327" s="15"/>
      <c r="V327" s="15"/>
      <c r="W327" s="15"/>
      <c r="X327" s="15"/>
      <c r="Y327" s="15"/>
      <c r="Z327" s="15"/>
      <c r="AA327" s="15"/>
      <c r="AB327" s="15"/>
      <c r="AC327" s="15"/>
      <c r="AD327" s="15"/>
      <c r="AE327" s="15"/>
      <c r="AT327" s="297" t="s">
        <v>897</v>
      </c>
      <c r="AU327" s="297" t="s">
        <v>83</v>
      </c>
      <c r="AV327" s="15" t="s">
        <v>169</v>
      </c>
      <c r="AW327" s="15" t="s">
        <v>30</v>
      </c>
      <c r="AX327" s="15" t="s">
        <v>81</v>
      </c>
      <c r="AY327" s="297" t="s">
        <v>152</v>
      </c>
    </row>
    <row r="328" s="2" customFormat="1" ht="33" customHeight="1">
      <c r="A328" s="39"/>
      <c r="B328" s="40"/>
      <c r="C328" s="221" t="s">
        <v>479</v>
      </c>
      <c r="D328" s="221" t="s">
        <v>153</v>
      </c>
      <c r="E328" s="222" t="s">
        <v>1150</v>
      </c>
      <c r="F328" s="223" t="s">
        <v>1151</v>
      </c>
      <c r="G328" s="224" t="s">
        <v>195</v>
      </c>
      <c r="H328" s="225">
        <v>39.323</v>
      </c>
      <c r="I328" s="226"/>
      <c r="J328" s="227">
        <f>ROUND(I328*H328,2)</f>
        <v>0</v>
      </c>
      <c r="K328" s="228"/>
      <c r="L328" s="45"/>
      <c r="M328" s="229" t="s">
        <v>1</v>
      </c>
      <c r="N328" s="230" t="s">
        <v>38</v>
      </c>
      <c r="O328" s="92"/>
      <c r="P328" s="231">
        <f>O328*H328</f>
        <v>0</v>
      </c>
      <c r="Q328" s="231">
        <v>0</v>
      </c>
      <c r="R328" s="231">
        <f>Q328*H328</f>
        <v>0</v>
      </c>
      <c r="S328" s="231">
        <v>0</v>
      </c>
      <c r="T328" s="232">
        <f>S328*H328</f>
        <v>0</v>
      </c>
      <c r="U328" s="39"/>
      <c r="V328" s="39"/>
      <c r="W328" s="39"/>
      <c r="X328" s="39"/>
      <c r="Y328" s="39"/>
      <c r="Z328" s="39"/>
      <c r="AA328" s="39"/>
      <c r="AB328" s="39"/>
      <c r="AC328" s="39"/>
      <c r="AD328" s="39"/>
      <c r="AE328" s="39"/>
      <c r="AR328" s="233" t="s">
        <v>225</v>
      </c>
      <c r="AT328" s="233" t="s">
        <v>153</v>
      </c>
      <c r="AU328" s="233" t="s">
        <v>83</v>
      </c>
      <c r="AY328" s="18" t="s">
        <v>152</v>
      </c>
      <c r="BE328" s="234">
        <f>IF(N328="základní",J328,0)</f>
        <v>0</v>
      </c>
      <c r="BF328" s="234">
        <f>IF(N328="snížená",J328,0)</f>
        <v>0</v>
      </c>
      <c r="BG328" s="234">
        <f>IF(N328="zákl. přenesená",J328,0)</f>
        <v>0</v>
      </c>
      <c r="BH328" s="234">
        <f>IF(N328="sníž. přenesená",J328,0)</f>
        <v>0</v>
      </c>
      <c r="BI328" s="234">
        <f>IF(N328="nulová",J328,0)</f>
        <v>0</v>
      </c>
      <c r="BJ328" s="18" t="s">
        <v>81</v>
      </c>
      <c r="BK328" s="234">
        <f>ROUND(I328*H328,2)</f>
        <v>0</v>
      </c>
      <c r="BL328" s="18" t="s">
        <v>225</v>
      </c>
      <c r="BM328" s="233" t="s">
        <v>1152</v>
      </c>
    </row>
    <row r="329" s="2" customFormat="1">
      <c r="A329" s="39"/>
      <c r="B329" s="40"/>
      <c r="C329" s="41"/>
      <c r="D329" s="235" t="s">
        <v>159</v>
      </c>
      <c r="E329" s="41"/>
      <c r="F329" s="236" t="s">
        <v>1153</v>
      </c>
      <c r="G329" s="41"/>
      <c r="H329" s="41"/>
      <c r="I329" s="237"/>
      <c r="J329" s="41"/>
      <c r="K329" s="41"/>
      <c r="L329" s="45"/>
      <c r="M329" s="238"/>
      <c r="N329" s="239"/>
      <c r="O329" s="92"/>
      <c r="P329" s="92"/>
      <c r="Q329" s="92"/>
      <c r="R329" s="92"/>
      <c r="S329" s="92"/>
      <c r="T329" s="93"/>
      <c r="U329" s="39"/>
      <c r="V329" s="39"/>
      <c r="W329" s="39"/>
      <c r="X329" s="39"/>
      <c r="Y329" s="39"/>
      <c r="Z329" s="39"/>
      <c r="AA329" s="39"/>
      <c r="AB329" s="39"/>
      <c r="AC329" s="39"/>
      <c r="AD329" s="39"/>
      <c r="AE329" s="39"/>
      <c r="AT329" s="18" t="s">
        <v>159</v>
      </c>
      <c r="AU329" s="18" t="s">
        <v>83</v>
      </c>
    </row>
    <row r="330" s="14" customFormat="1">
      <c r="A330" s="14"/>
      <c r="B330" s="276"/>
      <c r="C330" s="277"/>
      <c r="D330" s="235" t="s">
        <v>897</v>
      </c>
      <c r="E330" s="278" t="s">
        <v>1</v>
      </c>
      <c r="F330" s="279" t="s">
        <v>1147</v>
      </c>
      <c r="G330" s="277"/>
      <c r="H330" s="280">
        <v>35.722999999999999</v>
      </c>
      <c r="I330" s="281"/>
      <c r="J330" s="277"/>
      <c r="K330" s="277"/>
      <c r="L330" s="282"/>
      <c r="M330" s="283"/>
      <c r="N330" s="284"/>
      <c r="O330" s="284"/>
      <c r="P330" s="284"/>
      <c r="Q330" s="284"/>
      <c r="R330" s="284"/>
      <c r="S330" s="284"/>
      <c r="T330" s="285"/>
      <c r="U330" s="14"/>
      <c r="V330" s="14"/>
      <c r="W330" s="14"/>
      <c r="X330" s="14"/>
      <c r="Y330" s="14"/>
      <c r="Z330" s="14"/>
      <c r="AA330" s="14"/>
      <c r="AB330" s="14"/>
      <c r="AC330" s="14"/>
      <c r="AD330" s="14"/>
      <c r="AE330" s="14"/>
      <c r="AT330" s="286" t="s">
        <v>897</v>
      </c>
      <c r="AU330" s="286" t="s">
        <v>83</v>
      </c>
      <c r="AV330" s="14" t="s">
        <v>83</v>
      </c>
      <c r="AW330" s="14" t="s">
        <v>30</v>
      </c>
      <c r="AX330" s="14" t="s">
        <v>73</v>
      </c>
      <c r="AY330" s="286" t="s">
        <v>152</v>
      </c>
    </row>
    <row r="331" s="14" customFormat="1">
      <c r="A331" s="14"/>
      <c r="B331" s="276"/>
      <c r="C331" s="277"/>
      <c r="D331" s="235" t="s">
        <v>897</v>
      </c>
      <c r="E331" s="278" t="s">
        <v>1</v>
      </c>
      <c r="F331" s="279" t="s">
        <v>1154</v>
      </c>
      <c r="G331" s="277"/>
      <c r="H331" s="280">
        <v>1.1000000000000001</v>
      </c>
      <c r="I331" s="281"/>
      <c r="J331" s="277"/>
      <c r="K331" s="277"/>
      <c r="L331" s="282"/>
      <c r="M331" s="283"/>
      <c r="N331" s="284"/>
      <c r="O331" s="284"/>
      <c r="P331" s="284"/>
      <c r="Q331" s="284"/>
      <c r="R331" s="284"/>
      <c r="S331" s="284"/>
      <c r="T331" s="285"/>
      <c r="U331" s="14"/>
      <c r="V331" s="14"/>
      <c r="W331" s="14"/>
      <c r="X331" s="14"/>
      <c r="Y331" s="14"/>
      <c r="Z331" s="14"/>
      <c r="AA331" s="14"/>
      <c r="AB331" s="14"/>
      <c r="AC331" s="14"/>
      <c r="AD331" s="14"/>
      <c r="AE331" s="14"/>
      <c r="AT331" s="286" t="s">
        <v>897</v>
      </c>
      <c r="AU331" s="286" t="s">
        <v>83</v>
      </c>
      <c r="AV331" s="14" t="s">
        <v>83</v>
      </c>
      <c r="AW331" s="14" t="s">
        <v>30</v>
      </c>
      <c r="AX331" s="14" t="s">
        <v>73</v>
      </c>
      <c r="AY331" s="286" t="s">
        <v>152</v>
      </c>
    </row>
    <row r="332" s="14" customFormat="1">
      <c r="A332" s="14"/>
      <c r="B332" s="276"/>
      <c r="C332" s="277"/>
      <c r="D332" s="235" t="s">
        <v>897</v>
      </c>
      <c r="E332" s="278" t="s">
        <v>1</v>
      </c>
      <c r="F332" s="279" t="s">
        <v>1149</v>
      </c>
      <c r="G332" s="277"/>
      <c r="H332" s="280">
        <v>2.5</v>
      </c>
      <c r="I332" s="281"/>
      <c r="J332" s="277"/>
      <c r="K332" s="277"/>
      <c r="L332" s="282"/>
      <c r="M332" s="283"/>
      <c r="N332" s="284"/>
      <c r="O332" s="284"/>
      <c r="P332" s="284"/>
      <c r="Q332" s="284"/>
      <c r="R332" s="284"/>
      <c r="S332" s="284"/>
      <c r="T332" s="285"/>
      <c r="U332" s="14"/>
      <c r="V332" s="14"/>
      <c r="W332" s="14"/>
      <c r="X332" s="14"/>
      <c r="Y332" s="14"/>
      <c r="Z332" s="14"/>
      <c r="AA332" s="14"/>
      <c r="AB332" s="14"/>
      <c r="AC332" s="14"/>
      <c r="AD332" s="14"/>
      <c r="AE332" s="14"/>
      <c r="AT332" s="286" t="s">
        <v>897</v>
      </c>
      <c r="AU332" s="286" t="s">
        <v>83</v>
      </c>
      <c r="AV332" s="14" t="s">
        <v>83</v>
      </c>
      <c r="AW332" s="14" t="s">
        <v>30</v>
      </c>
      <c r="AX332" s="14" t="s">
        <v>73</v>
      </c>
      <c r="AY332" s="286" t="s">
        <v>152</v>
      </c>
    </row>
    <row r="333" s="15" customFormat="1">
      <c r="A333" s="15"/>
      <c r="B333" s="287"/>
      <c r="C333" s="288"/>
      <c r="D333" s="235" t="s">
        <v>897</v>
      </c>
      <c r="E333" s="289" t="s">
        <v>1</v>
      </c>
      <c r="F333" s="290" t="s">
        <v>899</v>
      </c>
      <c r="G333" s="288"/>
      <c r="H333" s="291">
        <v>39.323</v>
      </c>
      <c r="I333" s="292"/>
      <c r="J333" s="288"/>
      <c r="K333" s="288"/>
      <c r="L333" s="293"/>
      <c r="M333" s="294"/>
      <c r="N333" s="295"/>
      <c r="O333" s="295"/>
      <c r="P333" s="295"/>
      <c r="Q333" s="295"/>
      <c r="R333" s="295"/>
      <c r="S333" s="295"/>
      <c r="T333" s="296"/>
      <c r="U333" s="15"/>
      <c r="V333" s="15"/>
      <c r="W333" s="15"/>
      <c r="X333" s="15"/>
      <c r="Y333" s="15"/>
      <c r="Z333" s="15"/>
      <c r="AA333" s="15"/>
      <c r="AB333" s="15"/>
      <c r="AC333" s="15"/>
      <c r="AD333" s="15"/>
      <c r="AE333" s="15"/>
      <c r="AT333" s="297" t="s">
        <v>897</v>
      </c>
      <c r="AU333" s="297" t="s">
        <v>83</v>
      </c>
      <c r="AV333" s="15" t="s">
        <v>169</v>
      </c>
      <c r="AW333" s="15" t="s">
        <v>30</v>
      </c>
      <c r="AX333" s="15" t="s">
        <v>81</v>
      </c>
      <c r="AY333" s="297" t="s">
        <v>152</v>
      </c>
    </row>
    <row r="334" s="2" customFormat="1" ht="33" customHeight="1">
      <c r="A334" s="39"/>
      <c r="B334" s="40"/>
      <c r="C334" s="221" t="s">
        <v>484</v>
      </c>
      <c r="D334" s="221" t="s">
        <v>153</v>
      </c>
      <c r="E334" s="222" t="s">
        <v>1155</v>
      </c>
      <c r="F334" s="223" t="s">
        <v>1156</v>
      </c>
      <c r="G334" s="224" t="s">
        <v>195</v>
      </c>
      <c r="H334" s="225">
        <v>11.534000000000001</v>
      </c>
      <c r="I334" s="226"/>
      <c r="J334" s="227">
        <f>ROUND(I334*H334,2)</f>
        <v>0</v>
      </c>
      <c r="K334" s="228"/>
      <c r="L334" s="45"/>
      <c r="M334" s="229" t="s">
        <v>1</v>
      </c>
      <c r="N334" s="230" t="s">
        <v>38</v>
      </c>
      <c r="O334" s="92"/>
      <c r="P334" s="231">
        <f>O334*H334</f>
        <v>0</v>
      </c>
      <c r="Q334" s="231">
        <v>0</v>
      </c>
      <c r="R334" s="231">
        <f>Q334*H334</f>
        <v>0</v>
      </c>
      <c r="S334" s="231">
        <v>0</v>
      </c>
      <c r="T334" s="232">
        <f>S334*H334</f>
        <v>0</v>
      </c>
      <c r="U334" s="39"/>
      <c r="V334" s="39"/>
      <c r="W334" s="39"/>
      <c r="X334" s="39"/>
      <c r="Y334" s="39"/>
      <c r="Z334" s="39"/>
      <c r="AA334" s="39"/>
      <c r="AB334" s="39"/>
      <c r="AC334" s="39"/>
      <c r="AD334" s="39"/>
      <c r="AE334" s="39"/>
      <c r="AR334" s="233" t="s">
        <v>225</v>
      </c>
      <c r="AT334" s="233" t="s">
        <v>153</v>
      </c>
      <c r="AU334" s="233" t="s">
        <v>83</v>
      </c>
      <c r="AY334" s="18" t="s">
        <v>152</v>
      </c>
      <c r="BE334" s="234">
        <f>IF(N334="základní",J334,0)</f>
        <v>0</v>
      </c>
      <c r="BF334" s="234">
        <f>IF(N334="snížená",J334,0)</f>
        <v>0</v>
      </c>
      <c r="BG334" s="234">
        <f>IF(N334="zákl. přenesená",J334,0)</f>
        <v>0</v>
      </c>
      <c r="BH334" s="234">
        <f>IF(N334="sníž. přenesená",J334,0)</f>
        <v>0</v>
      </c>
      <c r="BI334" s="234">
        <f>IF(N334="nulová",J334,0)</f>
        <v>0</v>
      </c>
      <c r="BJ334" s="18" t="s">
        <v>81</v>
      </c>
      <c r="BK334" s="234">
        <f>ROUND(I334*H334,2)</f>
        <v>0</v>
      </c>
      <c r="BL334" s="18" t="s">
        <v>225</v>
      </c>
      <c r="BM334" s="233" t="s">
        <v>1157</v>
      </c>
    </row>
    <row r="335" s="2" customFormat="1">
      <c r="A335" s="39"/>
      <c r="B335" s="40"/>
      <c r="C335" s="41"/>
      <c r="D335" s="235" t="s">
        <v>159</v>
      </c>
      <c r="E335" s="41"/>
      <c r="F335" s="236" t="s">
        <v>1158</v>
      </c>
      <c r="G335" s="41"/>
      <c r="H335" s="41"/>
      <c r="I335" s="237"/>
      <c r="J335" s="41"/>
      <c r="K335" s="41"/>
      <c r="L335" s="45"/>
      <c r="M335" s="238"/>
      <c r="N335" s="239"/>
      <c r="O335" s="92"/>
      <c r="P335" s="92"/>
      <c r="Q335" s="92"/>
      <c r="R335" s="92"/>
      <c r="S335" s="92"/>
      <c r="T335" s="93"/>
      <c r="U335" s="39"/>
      <c r="V335" s="39"/>
      <c r="W335" s="39"/>
      <c r="X335" s="39"/>
      <c r="Y335" s="39"/>
      <c r="Z335" s="39"/>
      <c r="AA335" s="39"/>
      <c r="AB335" s="39"/>
      <c r="AC335" s="39"/>
      <c r="AD335" s="39"/>
      <c r="AE335" s="39"/>
      <c r="AT335" s="18" t="s">
        <v>159</v>
      </c>
      <c r="AU335" s="18" t="s">
        <v>83</v>
      </c>
    </row>
    <row r="336" s="14" customFormat="1">
      <c r="A336" s="14"/>
      <c r="B336" s="276"/>
      <c r="C336" s="277"/>
      <c r="D336" s="235" t="s">
        <v>897</v>
      </c>
      <c r="E336" s="278" t="s">
        <v>1</v>
      </c>
      <c r="F336" s="279" t="s">
        <v>1159</v>
      </c>
      <c r="G336" s="277"/>
      <c r="H336" s="280">
        <v>11.534000000000001</v>
      </c>
      <c r="I336" s="281"/>
      <c r="J336" s="277"/>
      <c r="K336" s="277"/>
      <c r="L336" s="282"/>
      <c r="M336" s="283"/>
      <c r="N336" s="284"/>
      <c r="O336" s="284"/>
      <c r="P336" s="284"/>
      <c r="Q336" s="284"/>
      <c r="R336" s="284"/>
      <c r="S336" s="284"/>
      <c r="T336" s="285"/>
      <c r="U336" s="14"/>
      <c r="V336" s="14"/>
      <c r="W336" s="14"/>
      <c r="X336" s="14"/>
      <c r="Y336" s="14"/>
      <c r="Z336" s="14"/>
      <c r="AA336" s="14"/>
      <c r="AB336" s="14"/>
      <c r="AC336" s="14"/>
      <c r="AD336" s="14"/>
      <c r="AE336" s="14"/>
      <c r="AT336" s="286" t="s">
        <v>897</v>
      </c>
      <c r="AU336" s="286" t="s">
        <v>83</v>
      </c>
      <c r="AV336" s="14" t="s">
        <v>83</v>
      </c>
      <c r="AW336" s="14" t="s">
        <v>30</v>
      </c>
      <c r="AX336" s="14" t="s">
        <v>73</v>
      </c>
      <c r="AY336" s="286" t="s">
        <v>152</v>
      </c>
    </row>
    <row r="337" s="15" customFormat="1">
      <c r="A337" s="15"/>
      <c r="B337" s="287"/>
      <c r="C337" s="288"/>
      <c r="D337" s="235" t="s">
        <v>897</v>
      </c>
      <c r="E337" s="289" t="s">
        <v>1</v>
      </c>
      <c r="F337" s="290" t="s">
        <v>899</v>
      </c>
      <c r="G337" s="288"/>
      <c r="H337" s="291">
        <v>11.534000000000001</v>
      </c>
      <c r="I337" s="292"/>
      <c r="J337" s="288"/>
      <c r="K337" s="288"/>
      <c r="L337" s="293"/>
      <c r="M337" s="294"/>
      <c r="N337" s="295"/>
      <c r="O337" s="295"/>
      <c r="P337" s="295"/>
      <c r="Q337" s="295"/>
      <c r="R337" s="295"/>
      <c r="S337" s="295"/>
      <c r="T337" s="296"/>
      <c r="U337" s="15"/>
      <c r="V337" s="15"/>
      <c r="W337" s="15"/>
      <c r="X337" s="15"/>
      <c r="Y337" s="15"/>
      <c r="Z337" s="15"/>
      <c r="AA337" s="15"/>
      <c r="AB337" s="15"/>
      <c r="AC337" s="15"/>
      <c r="AD337" s="15"/>
      <c r="AE337" s="15"/>
      <c r="AT337" s="297" t="s">
        <v>897</v>
      </c>
      <c r="AU337" s="297" t="s">
        <v>83</v>
      </c>
      <c r="AV337" s="15" t="s">
        <v>169</v>
      </c>
      <c r="AW337" s="15" t="s">
        <v>30</v>
      </c>
      <c r="AX337" s="15" t="s">
        <v>81</v>
      </c>
      <c r="AY337" s="297" t="s">
        <v>152</v>
      </c>
    </row>
    <row r="338" s="11" customFormat="1" ht="25.92" customHeight="1">
      <c r="A338" s="11"/>
      <c r="B338" s="207"/>
      <c r="C338" s="208"/>
      <c r="D338" s="209" t="s">
        <v>72</v>
      </c>
      <c r="E338" s="210" t="s">
        <v>121</v>
      </c>
      <c r="F338" s="210" t="s">
        <v>747</v>
      </c>
      <c r="G338" s="208"/>
      <c r="H338" s="208"/>
      <c r="I338" s="211"/>
      <c r="J338" s="212">
        <f>BK338</f>
        <v>0</v>
      </c>
      <c r="K338" s="208"/>
      <c r="L338" s="213"/>
      <c r="M338" s="214"/>
      <c r="N338" s="215"/>
      <c r="O338" s="215"/>
      <c r="P338" s="216">
        <f>P339+P342</f>
        <v>0</v>
      </c>
      <c r="Q338" s="215"/>
      <c r="R338" s="216">
        <f>R339+R342</f>
        <v>0</v>
      </c>
      <c r="S338" s="215"/>
      <c r="T338" s="217">
        <f>T339+T342</f>
        <v>0</v>
      </c>
      <c r="U338" s="11"/>
      <c r="V338" s="11"/>
      <c r="W338" s="11"/>
      <c r="X338" s="11"/>
      <c r="Y338" s="11"/>
      <c r="Z338" s="11"/>
      <c r="AA338" s="11"/>
      <c r="AB338" s="11"/>
      <c r="AC338" s="11"/>
      <c r="AD338" s="11"/>
      <c r="AE338" s="11"/>
      <c r="AR338" s="218" t="s">
        <v>173</v>
      </c>
      <c r="AT338" s="219" t="s">
        <v>72</v>
      </c>
      <c r="AU338" s="219" t="s">
        <v>73</v>
      </c>
      <c r="AY338" s="218" t="s">
        <v>152</v>
      </c>
      <c r="BK338" s="220">
        <f>BK339+BK342</f>
        <v>0</v>
      </c>
    </row>
    <row r="339" s="11" customFormat="1" ht="22.8" customHeight="1">
      <c r="A339" s="11"/>
      <c r="B339" s="207"/>
      <c r="C339" s="208"/>
      <c r="D339" s="209" t="s">
        <v>72</v>
      </c>
      <c r="E339" s="260" t="s">
        <v>1160</v>
      </c>
      <c r="F339" s="260" t="s">
        <v>1161</v>
      </c>
      <c r="G339" s="208"/>
      <c r="H339" s="208"/>
      <c r="I339" s="211"/>
      <c r="J339" s="261">
        <f>BK339</f>
        <v>0</v>
      </c>
      <c r="K339" s="208"/>
      <c r="L339" s="213"/>
      <c r="M339" s="214"/>
      <c r="N339" s="215"/>
      <c r="O339" s="215"/>
      <c r="P339" s="216">
        <f>SUM(P340:P341)</f>
        <v>0</v>
      </c>
      <c r="Q339" s="215"/>
      <c r="R339" s="216">
        <f>SUM(R340:R341)</f>
        <v>0</v>
      </c>
      <c r="S339" s="215"/>
      <c r="T339" s="217">
        <f>SUM(T340:T341)</f>
        <v>0</v>
      </c>
      <c r="U339" s="11"/>
      <c r="V339" s="11"/>
      <c r="W339" s="11"/>
      <c r="X339" s="11"/>
      <c r="Y339" s="11"/>
      <c r="Z339" s="11"/>
      <c r="AA339" s="11"/>
      <c r="AB339" s="11"/>
      <c r="AC339" s="11"/>
      <c r="AD339" s="11"/>
      <c r="AE339" s="11"/>
      <c r="AR339" s="218" t="s">
        <v>173</v>
      </c>
      <c r="AT339" s="219" t="s">
        <v>72</v>
      </c>
      <c r="AU339" s="219" t="s">
        <v>81</v>
      </c>
      <c r="AY339" s="218" t="s">
        <v>152</v>
      </c>
      <c r="BK339" s="220">
        <f>SUM(BK340:BK341)</f>
        <v>0</v>
      </c>
    </row>
    <row r="340" s="2" customFormat="1" ht="16.5" customHeight="1">
      <c r="A340" s="39"/>
      <c r="B340" s="40"/>
      <c r="C340" s="221" t="s">
        <v>487</v>
      </c>
      <c r="D340" s="221" t="s">
        <v>153</v>
      </c>
      <c r="E340" s="222" t="s">
        <v>1162</v>
      </c>
      <c r="F340" s="223" t="s">
        <v>1161</v>
      </c>
      <c r="G340" s="224" t="s">
        <v>228</v>
      </c>
      <c r="H340" s="225">
        <v>1</v>
      </c>
      <c r="I340" s="226"/>
      <c r="J340" s="227">
        <f>ROUND(I340*H340,2)</f>
        <v>0</v>
      </c>
      <c r="K340" s="228"/>
      <c r="L340" s="45"/>
      <c r="M340" s="229" t="s">
        <v>1</v>
      </c>
      <c r="N340" s="230" t="s">
        <v>38</v>
      </c>
      <c r="O340" s="92"/>
      <c r="P340" s="231">
        <f>O340*H340</f>
        <v>0</v>
      </c>
      <c r="Q340" s="231">
        <v>0</v>
      </c>
      <c r="R340" s="231">
        <f>Q340*H340</f>
        <v>0</v>
      </c>
      <c r="S340" s="231">
        <v>0</v>
      </c>
      <c r="T340" s="232">
        <f>S340*H340</f>
        <v>0</v>
      </c>
      <c r="U340" s="39"/>
      <c r="V340" s="39"/>
      <c r="W340" s="39"/>
      <c r="X340" s="39"/>
      <c r="Y340" s="39"/>
      <c r="Z340" s="39"/>
      <c r="AA340" s="39"/>
      <c r="AB340" s="39"/>
      <c r="AC340" s="39"/>
      <c r="AD340" s="39"/>
      <c r="AE340" s="39"/>
      <c r="AR340" s="233" t="s">
        <v>169</v>
      </c>
      <c r="AT340" s="233" t="s">
        <v>153</v>
      </c>
      <c r="AU340" s="233" t="s">
        <v>83</v>
      </c>
      <c r="AY340" s="18" t="s">
        <v>152</v>
      </c>
      <c r="BE340" s="234">
        <f>IF(N340="základní",J340,0)</f>
        <v>0</v>
      </c>
      <c r="BF340" s="234">
        <f>IF(N340="snížená",J340,0)</f>
        <v>0</v>
      </c>
      <c r="BG340" s="234">
        <f>IF(N340="zákl. přenesená",J340,0)</f>
        <v>0</v>
      </c>
      <c r="BH340" s="234">
        <f>IF(N340="sníž. přenesená",J340,0)</f>
        <v>0</v>
      </c>
      <c r="BI340" s="234">
        <f>IF(N340="nulová",J340,0)</f>
        <v>0</v>
      </c>
      <c r="BJ340" s="18" t="s">
        <v>81</v>
      </c>
      <c r="BK340" s="234">
        <f>ROUND(I340*H340,2)</f>
        <v>0</v>
      </c>
      <c r="BL340" s="18" t="s">
        <v>169</v>
      </c>
      <c r="BM340" s="233" t="s">
        <v>1163</v>
      </c>
    </row>
    <row r="341" s="2" customFormat="1">
      <c r="A341" s="39"/>
      <c r="B341" s="40"/>
      <c r="C341" s="41"/>
      <c r="D341" s="235" t="s">
        <v>159</v>
      </c>
      <c r="E341" s="41"/>
      <c r="F341" s="236" t="s">
        <v>1164</v>
      </c>
      <c r="G341" s="41"/>
      <c r="H341" s="41"/>
      <c r="I341" s="237"/>
      <c r="J341" s="41"/>
      <c r="K341" s="41"/>
      <c r="L341" s="45"/>
      <c r="M341" s="238"/>
      <c r="N341" s="239"/>
      <c r="O341" s="92"/>
      <c r="P341" s="92"/>
      <c r="Q341" s="92"/>
      <c r="R341" s="92"/>
      <c r="S341" s="92"/>
      <c r="T341" s="93"/>
      <c r="U341" s="39"/>
      <c r="V341" s="39"/>
      <c r="W341" s="39"/>
      <c r="X341" s="39"/>
      <c r="Y341" s="39"/>
      <c r="Z341" s="39"/>
      <c r="AA341" s="39"/>
      <c r="AB341" s="39"/>
      <c r="AC341" s="39"/>
      <c r="AD341" s="39"/>
      <c r="AE341" s="39"/>
      <c r="AT341" s="18" t="s">
        <v>159</v>
      </c>
      <c r="AU341" s="18" t="s">
        <v>83</v>
      </c>
    </row>
    <row r="342" s="11" customFormat="1" ht="22.8" customHeight="1">
      <c r="A342" s="11"/>
      <c r="B342" s="207"/>
      <c r="C342" s="208"/>
      <c r="D342" s="209" t="s">
        <v>72</v>
      </c>
      <c r="E342" s="260" t="s">
        <v>1165</v>
      </c>
      <c r="F342" s="260" t="s">
        <v>1166</v>
      </c>
      <c r="G342" s="208"/>
      <c r="H342" s="208"/>
      <c r="I342" s="211"/>
      <c r="J342" s="261">
        <f>BK342</f>
        <v>0</v>
      </c>
      <c r="K342" s="208"/>
      <c r="L342" s="213"/>
      <c r="M342" s="214"/>
      <c r="N342" s="215"/>
      <c r="O342" s="215"/>
      <c r="P342" s="216">
        <f>SUM(P343:P344)</f>
        <v>0</v>
      </c>
      <c r="Q342" s="215"/>
      <c r="R342" s="216">
        <f>SUM(R343:R344)</f>
        <v>0</v>
      </c>
      <c r="S342" s="215"/>
      <c r="T342" s="217">
        <f>SUM(T343:T344)</f>
        <v>0</v>
      </c>
      <c r="U342" s="11"/>
      <c r="V342" s="11"/>
      <c r="W342" s="11"/>
      <c r="X342" s="11"/>
      <c r="Y342" s="11"/>
      <c r="Z342" s="11"/>
      <c r="AA342" s="11"/>
      <c r="AB342" s="11"/>
      <c r="AC342" s="11"/>
      <c r="AD342" s="11"/>
      <c r="AE342" s="11"/>
      <c r="AR342" s="218" t="s">
        <v>173</v>
      </c>
      <c r="AT342" s="219" t="s">
        <v>72</v>
      </c>
      <c r="AU342" s="219" t="s">
        <v>81</v>
      </c>
      <c r="AY342" s="218" t="s">
        <v>152</v>
      </c>
      <c r="BK342" s="220">
        <f>SUM(BK343:BK344)</f>
        <v>0</v>
      </c>
    </row>
    <row r="343" s="2" customFormat="1" ht="16.5" customHeight="1">
      <c r="A343" s="39"/>
      <c r="B343" s="40"/>
      <c r="C343" s="221" t="s">
        <v>490</v>
      </c>
      <c r="D343" s="221" t="s">
        <v>153</v>
      </c>
      <c r="E343" s="222" t="s">
        <v>1167</v>
      </c>
      <c r="F343" s="223" t="s">
        <v>1168</v>
      </c>
      <c r="G343" s="224" t="s">
        <v>228</v>
      </c>
      <c r="H343" s="225">
        <v>1</v>
      </c>
      <c r="I343" s="226"/>
      <c r="J343" s="227">
        <f>ROUND(I343*H343,2)</f>
        <v>0</v>
      </c>
      <c r="K343" s="228"/>
      <c r="L343" s="45"/>
      <c r="M343" s="229" t="s">
        <v>1</v>
      </c>
      <c r="N343" s="230" t="s">
        <v>38</v>
      </c>
      <c r="O343" s="92"/>
      <c r="P343" s="231">
        <f>O343*H343</f>
        <v>0</v>
      </c>
      <c r="Q343" s="231">
        <v>0</v>
      </c>
      <c r="R343" s="231">
        <f>Q343*H343</f>
        <v>0</v>
      </c>
      <c r="S343" s="231">
        <v>0</v>
      </c>
      <c r="T343" s="232">
        <f>S343*H343</f>
        <v>0</v>
      </c>
      <c r="U343" s="39"/>
      <c r="V343" s="39"/>
      <c r="W343" s="39"/>
      <c r="X343" s="39"/>
      <c r="Y343" s="39"/>
      <c r="Z343" s="39"/>
      <c r="AA343" s="39"/>
      <c r="AB343" s="39"/>
      <c r="AC343" s="39"/>
      <c r="AD343" s="39"/>
      <c r="AE343" s="39"/>
      <c r="AR343" s="233" t="s">
        <v>169</v>
      </c>
      <c r="AT343" s="233" t="s">
        <v>153</v>
      </c>
      <c r="AU343" s="233" t="s">
        <v>83</v>
      </c>
      <c r="AY343" s="18" t="s">
        <v>152</v>
      </c>
      <c r="BE343" s="234">
        <f>IF(N343="základní",J343,0)</f>
        <v>0</v>
      </c>
      <c r="BF343" s="234">
        <f>IF(N343="snížená",J343,0)</f>
        <v>0</v>
      </c>
      <c r="BG343" s="234">
        <f>IF(N343="zákl. přenesená",J343,0)</f>
        <v>0</v>
      </c>
      <c r="BH343" s="234">
        <f>IF(N343="sníž. přenesená",J343,0)</f>
        <v>0</v>
      </c>
      <c r="BI343" s="234">
        <f>IF(N343="nulová",J343,0)</f>
        <v>0</v>
      </c>
      <c r="BJ343" s="18" t="s">
        <v>81</v>
      </c>
      <c r="BK343" s="234">
        <f>ROUND(I343*H343,2)</f>
        <v>0</v>
      </c>
      <c r="BL343" s="18" t="s">
        <v>169</v>
      </c>
      <c r="BM343" s="233" t="s">
        <v>1169</v>
      </c>
    </row>
    <row r="344" s="2" customFormat="1">
      <c r="A344" s="39"/>
      <c r="B344" s="40"/>
      <c r="C344" s="41"/>
      <c r="D344" s="235" t="s">
        <v>159</v>
      </c>
      <c r="E344" s="41"/>
      <c r="F344" s="236" t="s">
        <v>1170</v>
      </c>
      <c r="G344" s="41"/>
      <c r="H344" s="41"/>
      <c r="I344" s="237"/>
      <c r="J344" s="41"/>
      <c r="K344" s="41"/>
      <c r="L344" s="45"/>
      <c r="M344" s="251"/>
      <c r="N344" s="252"/>
      <c r="O344" s="253"/>
      <c r="P344" s="253"/>
      <c r="Q344" s="253"/>
      <c r="R344" s="253"/>
      <c r="S344" s="253"/>
      <c r="T344" s="254"/>
      <c r="U344" s="39"/>
      <c r="V344" s="39"/>
      <c r="W344" s="39"/>
      <c r="X344" s="39"/>
      <c r="Y344" s="39"/>
      <c r="Z344" s="39"/>
      <c r="AA344" s="39"/>
      <c r="AB344" s="39"/>
      <c r="AC344" s="39"/>
      <c r="AD344" s="39"/>
      <c r="AE344" s="39"/>
      <c r="AT344" s="18" t="s">
        <v>159</v>
      </c>
      <c r="AU344" s="18" t="s">
        <v>83</v>
      </c>
    </row>
    <row r="345" s="2" customFormat="1" ht="6.96" customHeight="1">
      <c r="A345" s="39"/>
      <c r="B345" s="67"/>
      <c r="C345" s="68"/>
      <c r="D345" s="68"/>
      <c r="E345" s="68"/>
      <c r="F345" s="68"/>
      <c r="G345" s="68"/>
      <c r="H345" s="68"/>
      <c r="I345" s="68"/>
      <c r="J345" s="68"/>
      <c r="K345" s="68"/>
      <c r="L345" s="45"/>
      <c r="M345" s="39"/>
      <c r="O345" s="39"/>
      <c r="P345" s="39"/>
      <c r="Q345" s="39"/>
      <c r="R345" s="39"/>
      <c r="S345" s="39"/>
      <c r="T345" s="39"/>
      <c r="U345" s="39"/>
      <c r="V345" s="39"/>
      <c r="W345" s="39"/>
      <c r="X345" s="39"/>
      <c r="Y345" s="39"/>
      <c r="Z345" s="39"/>
      <c r="AA345" s="39"/>
      <c r="AB345" s="39"/>
      <c r="AC345" s="39"/>
      <c r="AD345" s="39"/>
      <c r="AE345" s="39"/>
    </row>
  </sheetData>
  <sheetProtection sheet="1" autoFilter="0" formatColumns="0" formatRows="0" objects="1" scenarios="1" spinCount="100000" saltValue="b7NK07yJfGhI99cZqMyrl5+Lw45zuSgHdG+XK0iBmMj6qmnhPUhjq+Bea3Q9T871k8xV8J3vwYS+5TtekHmZSg==" hashValue="qgZ7u+xkvKiWmdGFbibAhlodKkirF6YHW892G51cjNNXRZWoyOxmAzYwl+nModza02N/u9iIXSFo5uRy+K4paA==" algorithmName="SHA-512" password="CC35"/>
  <autoFilter ref="C139:K344"/>
  <mergeCells count="12">
    <mergeCell ref="E7:H7"/>
    <mergeCell ref="E9:H9"/>
    <mergeCell ref="E11:H11"/>
    <mergeCell ref="E20:H20"/>
    <mergeCell ref="E29:H29"/>
    <mergeCell ref="E85:H85"/>
    <mergeCell ref="E87:H87"/>
    <mergeCell ref="E89:H89"/>
    <mergeCell ref="E128:H128"/>
    <mergeCell ref="E130:H130"/>
    <mergeCell ref="E132:H13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1171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ROUND((SUM(BE119:BE182)),  2)</f>
        <v>0</v>
      </c>
      <c r="G33" s="39"/>
      <c r="H33" s="39"/>
      <c r="I33" s="165">
        <v>0.20999999999999999</v>
      </c>
      <c r="J33" s="164">
        <f>ROUND(((SUM(BE119:BE182))*I33),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ROUND((SUM(BF119:BF182)),  2)</f>
        <v>0</v>
      </c>
      <c r="G34" s="39"/>
      <c r="H34" s="39"/>
      <c r="I34" s="165">
        <v>0.14999999999999999</v>
      </c>
      <c r="J34" s="164">
        <f>ROUND(((SUM(BF119:BF182))*I34),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ROUND((SUM(BG119:BG182)),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ROUND((SUM(BH119:BH182)),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ROUND((SUM(BI119:BI182)),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SO01 - Příprava území-HTÚ...</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J120</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J121</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876</v>
      </c>
      <c r="E99" s="257"/>
      <c r="F99" s="257"/>
      <c r="G99" s="257"/>
      <c r="H99" s="257"/>
      <c r="I99" s="257"/>
      <c r="J99" s="258">
        <f>J162</f>
        <v>0</v>
      </c>
      <c r="K99" s="134"/>
      <c r="L99" s="259"/>
      <c r="S99" s="12"/>
      <c r="T99" s="12"/>
      <c r="U99" s="12"/>
      <c r="V99" s="12"/>
      <c r="W99" s="12"/>
      <c r="X99" s="12"/>
      <c r="Y99" s="12"/>
      <c r="Z99" s="12"/>
      <c r="AA99" s="12"/>
      <c r="AB99" s="12"/>
      <c r="AC99" s="12"/>
      <c r="AD99" s="12"/>
      <c r="AE99" s="12"/>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137</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6.25" customHeight="1">
      <c r="A109" s="39"/>
      <c r="B109" s="40"/>
      <c r="C109" s="41"/>
      <c r="D109" s="41"/>
      <c r="E109" s="184" t="str">
        <f>E7</f>
        <v>Zvýšení kvaity psychiatrické péče- rekonstrukce pavilonu psychiatrie, KZ MN UL</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125</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SO01 - Příprava území-HTÚ...</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0" t="str">
        <f>IF(J12="","",J12)</f>
        <v>3. 5. 2021</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0" customFormat="1" ht="29.28" customHeight="1">
      <c r="A118" s="195"/>
      <c r="B118" s="196"/>
      <c r="C118" s="197" t="s">
        <v>138</v>
      </c>
      <c r="D118" s="198" t="s">
        <v>58</v>
      </c>
      <c r="E118" s="198" t="s">
        <v>54</v>
      </c>
      <c r="F118" s="198" t="s">
        <v>55</v>
      </c>
      <c r="G118" s="198" t="s">
        <v>139</v>
      </c>
      <c r="H118" s="198" t="s">
        <v>140</v>
      </c>
      <c r="I118" s="198" t="s">
        <v>141</v>
      </c>
      <c r="J118" s="199" t="s">
        <v>129</v>
      </c>
      <c r="K118" s="200" t="s">
        <v>142</v>
      </c>
      <c r="L118" s="201"/>
      <c r="M118" s="101" t="s">
        <v>1</v>
      </c>
      <c r="N118" s="102" t="s">
        <v>37</v>
      </c>
      <c r="O118" s="102" t="s">
        <v>143</v>
      </c>
      <c r="P118" s="102" t="s">
        <v>144</v>
      </c>
      <c r="Q118" s="102" t="s">
        <v>145</v>
      </c>
      <c r="R118" s="102" t="s">
        <v>146</v>
      </c>
      <c r="S118" s="102" t="s">
        <v>147</v>
      </c>
      <c r="T118" s="103" t="s">
        <v>148</v>
      </c>
      <c r="U118" s="195"/>
      <c r="V118" s="195"/>
      <c r="W118" s="195"/>
      <c r="X118" s="195"/>
      <c r="Y118" s="195"/>
      <c r="Z118" s="195"/>
      <c r="AA118" s="195"/>
      <c r="AB118" s="195"/>
      <c r="AC118" s="195"/>
      <c r="AD118" s="195"/>
      <c r="AE118" s="195"/>
    </row>
    <row r="119" s="2" customFormat="1" ht="22.8" customHeight="1">
      <c r="A119" s="39"/>
      <c r="B119" s="40"/>
      <c r="C119" s="108" t="s">
        <v>149</v>
      </c>
      <c r="D119" s="41"/>
      <c r="E119" s="41"/>
      <c r="F119" s="41"/>
      <c r="G119" s="41"/>
      <c r="H119" s="41"/>
      <c r="I119" s="41"/>
      <c r="J119" s="202">
        <f>BK119</f>
        <v>0</v>
      </c>
      <c r="K119" s="41"/>
      <c r="L119" s="45"/>
      <c r="M119" s="104"/>
      <c r="N119" s="203"/>
      <c r="O119" s="105"/>
      <c r="P119" s="204">
        <f>P120</f>
        <v>0</v>
      </c>
      <c r="Q119" s="105"/>
      <c r="R119" s="204">
        <f>R120</f>
        <v>0</v>
      </c>
      <c r="S119" s="105"/>
      <c r="T119" s="205">
        <f>T120</f>
        <v>0</v>
      </c>
      <c r="U119" s="39"/>
      <c r="V119" s="39"/>
      <c r="W119" s="39"/>
      <c r="X119" s="39"/>
      <c r="Y119" s="39"/>
      <c r="Z119" s="39"/>
      <c r="AA119" s="39"/>
      <c r="AB119" s="39"/>
      <c r="AC119" s="39"/>
      <c r="AD119" s="39"/>
      <c r="AE119" s="39"/>
      <c r="AT119" s="18" t="s">
        <v>72</v>
      </c>
      <c r="AU119" s="18" t="s">
        <v>131</v>
      </c>
      <c r="BK119" s="206">
        <f>BK120</f>
        <v>0</v>
      </c>
    </row>
    <row r="120" s="11" customFormat="1" ht="25.92" customHeight="1">
      <c r="A120" s="11"/>
      <c r="B120" s="207"/>
      <c r="C120" s="208"/>
      <c r="D120" s="209" t="s">
        <v>72</v>
      </c>
      <c r="E120" s="210" t="s">
        <v>890</v>
      </c>
      <c r="F120" s="210" t="s">
        <v>891</v>
      </c>
      <c r="G120" s="208"/>
      <c r="H120" s="208"/>
      <c r="I120" s="211"/>
      <c r="J120" s="212">
        <f>BK120</f>
        <v>0</v>
      </c>
      <c r="K120" s="208"/>
      <c r="L120" s="213"/>
      <c r="M120" s="214"/>
      <c r="N120" s="215"/>
      <c r="O120" s="215"/>
      <c r="P120" s="216">
        <f>P121+P162</f>
        <v>0</v>
      </c>
      <c r="Q120" s="215"/>
      <c r="R120" s="216">
        <f>R121+R162</f>
        <v>0</v>
      </c>
      <c r="S120" s="215"/>
      <c r="T120" s="217">
        <f>T121+T162</f>
        <v>0</v>
      </c>
      <c r="U120" s="11"/>
      <c r="V120" s="11"/>
      <c r="W120" s="11"/>
      <c r="X120" s="11"/>
      <c r="Y120" s="11"/>
      <c r="Z120" s="11"/>
      <c r="AA120" s="11"/>
      <c r="AB120" s="11"/>
      <c r="AC120" s="11"/>
      <c r="AD120" s="11"/>
      <c r="AE120" s="11"/>
      <c r="AR120" s="218" t="s">
        <v>81</v>
      </c>
      <c r="AT120" s="219" t="s">
        <v>72</v>
      </c>
      <c r="AU120" s="219" t="s">
        <v>73</v>
      </c>
      <c r="AY120" s="218" t="s">
        <v>152</v>
      </c>
      <c r="BK120" s="220">
        <f>BK121+BK162</f>
        <v>0</v>
      </c>
    </row>
    <row r="121" s="11" customFormat="1" ht="22.8" customHeight="1">
      <c r="A121" s="11"/>
      <c r="B121" s="207"/>
      <c r="C121" s="208"/>
      <c r="D121" s="209" t="s">
        <v>72</v>
      </c>
      <c r="E121" s="260" t="s">
        <v>81</v>
      </c>
      <c r="F121" s="260" t="s">
        <v>1173</v>
      </c>
      <c r="G121" s="208"/>
      <c r="H121" s="208"/>
      <c r="I121" s="211"/>
      <c r="J121" s="261">
        <f>BK121</f>
        <v>0</v>
      </c>
      <c r="K121" s="208"/>
      <c r="L121" s="213"/>
      <c r="M121" s="214"/>
      <c r="N121" s="215"/>
      <c r="O121" s="215"/>
      <c r="P121" s="216">
        <f>SUM(P122:P161)</f>
        <v>0</v>
      </c>
      <c r="Q121" s="215"/>
      <c r="R121" s="216">
        <f>SUM(R122:R161)</f>
        <v>0</v>
      </c>
      <c r="S121" s="215"/>
      <c r="T121" s="217">
        <f>SUM(T122:T161)</f>
        <v>0</v>
      </c>
      <c r="U121" s="11"/>
      <c r="V121" s="11"/>
      <c r="W121" s="11"/>
      <c r="X121" s="11"/>
      <c r="Y121" s="11"/>
      <c r="Z121" s="11"/>
      <c r="AA121" s="11"/>
      <c r="AB121" s="11"/>
      <c r="AC121" s="11"/>
      <c r="AD121" s="11"/>
      <c r="AE121" s="11"/>
      <c r="AR121" s="218" t="s">
        <v>81</v>
      </c>
      <c r="AT121" s="219" t="s">
        <v>72</v>
      </c>
      <c r="AU121" s="219" t="s">
        <v>81</v>
      </c>
      <c r="AY121" s="218" t="s">
        <v>152</v>
      </c>
      <c r="BK121" s="220">
        <f>SUM(BK122:BK161)</f>
        <v>0</v>
      </c>
    </row>
    <row r="122" s="2" customFormat="1" ht="21.75" customHeight="1">
      <c r="A122" s="39"/>
      <c r="B122" s="40"/>
      <c r="C122" s="221" t="s">
        <v>81</v>
      </c>
      <c r="D122" s="221" t="s">
        <v>153</v>
      </c>
      <c r="E122" s="222" t="s">
        <v>1174</v>
      </c>
      <c r="F122" s="223" t="s">
        <v>1175</v>
      </c>
      <c r="G122" s="224" t="s">
        <v>700</v>
      </c>
      <c r="H122" s="225">
        <v>25</v>
      </c>
      <c r="I122" s="226"/>
      <c r="J122" s="227">
        <f>ROUND(I122*H122,2)</f>
        <v>0</v>
      </c>
      <c r="K122" s="228"/>
      <c r="L122" s="45"/>
      <c r="M122" s="229" t="s">
        <v>1</v>
      </c>
      <c r="N122" s="230" t="s">
        <v>38</v>
      </c>
      <c r="O122" s="92"/>
      <c r="P122" s="231">
        <f>O122*H122</f>
        <v>0</v>
      </c>
      <c r="Q122" s="231">
        <v>0</v>
      </c>
      <c r="R122" s="231">
        <f>Q122*H122</f>
        <v>0</v>
      </c>
      <c r="S122" s="231">
        <v>0</v>
      </c>
      <c r="T122" s="232">
        <f>S122*H122</f>
        <v>0</v>
      </c>
      <c r="U122" s="39"/>
      <c r="V122" s="39"/>
      <c r="W122" s="39"/>
      <c r="X122" s="39"/>
      <c r="Y122" s="39"/>
      <c r="Z122" s="39"/>
      <c r="AA122" s="39"/>
      <c r="AB122" s="39"/>
      <c r="AC122" s="39"/>
      <c r="AD122" s="39"/>
      <c r="AE122" s="39"/>
      <c r="AR122" s="233" t="s">
        <v>169</v>
      </c>
      <c r="AT122" s="233" t="s">
        <v>153</v>
      </c>
      <c r="AU122" s="233" t="s">
        <v>83</v>
      </c>
      <c r="AY122" s="18" t="s">
        <v>152</v>
      </c>
      <c r="BE122" s="234">
        <f>IF(N122="základní",J122,0)</f>
        <v>0</v>
      </c>
      <c r="BF122" s="234">
        <f>IF(N122="snížená",J122,0)</f>
        <v>0</v>
      </c>
      <c r="BG122" s="234">
        <f>IF(N122="zákl. přenesená",J122,0)</f>
        <v>0</v>
      </c>
      <c r="BH122" s="234">
        <f>IF(N122="sníž. přenesená",J122,0)</f>
        <v>0</v>
      </c>
      <c r="BI122" s="234">
        <f>IF(N122="nulová",J122,0)</f>
        <v>0</v>
      </c>
      <c r="BJ122" s="18" t="s">
        <v>81</v>
      </c>
      <c r="BK122" s="234">
        <f>ROUND(I122*H122,2)</f>
        <v>0</v>
      </c>
      <c r="BL122" s="18" t="s">
        <v>169</v>
      </c>
      <c r="BM122" s="233" t="s">
        <v>1176</v>
      </c>
    </row>
    <row r="123" s="2" customFormat="1">
      <c r="A123" s="39"/>
      <c r="B123" s="40"/>
      <c r="C123" s="41"/>
      <c r="D123" s="235" t="s">
        <v>159</v>
      </c>
      <c r="E123" s="41"/>
      <c r="F123" s="236" t="s">
        <v>1177</v>
      </c>
      <c r="G123" s="41"/>
      <c r="H123" s="41"/>
      <c r="I123" s="237"/>
      <c r="J123" s="41"/>
      <c r="K123" s="41"/>
      <c r="L123" s="45"/>
      <c r="M123" s="238"/>
      <c r="N123" s="239"/>
      <c r="O123" s="92"/>
      <c r="P123" s="92"/>
      <c r="Q123" s="92"/>
      <c r="R123" s="92"/>
      <c r="S123" s="92"/>
      <c r="T123" s="93"/>
      <c r="U123" s="39"/>
      <c r="V123" s="39"/>
      <c r="W123" s="39"/>
      <c r="X123" s="39"/>
      <c r="Y123" s="39"/>
      <c r="Z123" s="39"/>
      <c r="AA123" s="39"/>
      <c r="AB123" s="39"/>
      <c r="AC123" s="39"/>
      <c r="AD123" s="39"/>
      <c r="AE123" s="39"/>
      <c r="AT123" s="18" t="s">
        <v>159</v>
      </c>
      <c r="AU123" s="18" t="s">
        <v>83</v>
      </c>
    </row>
    <row r="124" s="14" customFormat="1">
      <c r="A124" s="14"/>
      <c r="B124" s="276"/>
      <c r="C124" s="277"/>
      <c r="D124" s="235" t="s">
        <v>897</v>
      </c>
      <c r="E124" s="278" t="s">
        <v>1</v>
      </c>
      <c r="F124" s="279" t="s">
        <v>1178</v>
      </c>
      <c r="G124" s="277"/>
      <c r="H124" s="280">
        <v>25</v>
      </c>
      <c r="I124" s="281"/>
      <c r="J124" s="277"/>
      <c r="K124" s="277"/>
      <c r="L124" s="282"/>
      <c r="M124" s="283"/>
      <c r="N124" s="284"/>
      <c r="O124" s="284"/>
      <c r="P124" s="284"/>
      <c r="Q124" s="284"/>
      <c r="R124" s="284"/>
      <c r="S124" s="284"/>
      <c r="T124" s="285"/>
      <c r="U124" s="14"/>
      <c r="V124" s="14"/>
      <c r="W124" s="14"/>
      <c r="X124" s="14"/>
      <c r="Y124" s="14"/>
      <c r="Z124" s="14"/>
      <c r="AA124" s="14"/>
      <c r="AB124" s="14"/>
      <c r="AC124" s="14"/>
      <c r="AD124" s="14"/>
      <c r="AE124" s="14"/>
      <c r="AT124" s="286" t="s">
        <v>897</v>
      </c>
      <c r="AU124" s="286" t="s">
        <v>83</v>
      </c>
      <c r="AV124" s="14" t="s">
        <v>83</v>
      </c>
      <c r="AW124" s="14" t="s">
        <v>30</v>
      </c>
      <c r="AX124" s="14" t="s">
        <v>73</v>
      </c>
      <c r="AY124" s="286" t="s">
        <v>152</v>
      </c>
    </row>
    <row r="125" s="15" customFormat="1">
      <c r="A125" s="15"/>
      <c r="B125" s="287"/>
      <c r="C125" s="288"/>
      <c r="D125" s="235" t="s">
        <v>897</v>
      </c>
      <c r="E125" s="289" t="s">
        <v>1</v>
      </c>
      <c r="F125" s="290" t="s">
        <v>899</v>
      </c>
      <c r="G125" s="288"/>
      <c r="H125" s="291">
        <v>25</v>
      </c>
      <c r="I125" s="292"/>
      <c r="J125" s="288"/>
      <c r="K125" s="288"/>
      <c r="L125" s="293"/>
      <c r="M125" s="294"/>
      <c r="N125" s="295"/>
      <c r="O125" s="295"/>
      <c r="P125" s="295"/>
      <c r="Q125" s="295"/>
      <c r="R125" s="295"/>
      <c r="S125" s="295"/>
      <c r="T125" s="296"/>
      <c r="U125" s="15"/>
      <c r="V125" s="15"/>
      <c r="W125" s="15"/>
      <c r="X125" s="15"/>
      <c r="Y125" s="15"/>
      <c r="Z125" s="15"/>
      <c r="AA125" s="15"/>
      <c r="AB125" s="15"/>
      <c r="AC125" s="15"/>
      <c r="AD125" s="15"/>
      <c r="AE125" s="15"/>
      <c r="AT125" s="297" t="s">
        <v>897</v>
      </c>
      <c r="AU125" s="297" t="s">
        <v>83</v>
      </c>
      <c r="AV125" s="15" t="s">
        <v>169</v>
      </c>
      <c r="AW125" s="15" t="s">
        <v>30</v>
      </c>
      <c r="AX125" s="15" t="s">
        <v>81</v>
      </c>
      <c r="AY125" s="297" t="s">
        <v>152</v>
      </c>
    </row>
    <row r="126" s="2" customFormat="1" ht="21.75" customHeight="1">
      <c r="A126" s="39"/>
      <c r="B126" s="40"/>
      <c r="C126" s="221" t="s">
        <v>83</v>
      </c>
      <c r="D126" s="221" t="s">
        <v>153</v>
      </c>
      <c r="E126" s="222" t="s">
        <v>1179</v>
      </c>
      <c r="F126" s="223" t="s">
        <v>1180</v>
      </c>
      <c r="G126" s="224" t="s">
        <v>700</v>
      </c>
      <c r="H126" s="225">
        <v>80.625</v>
      </c>
      <c r="I126" s="226"/>
      <c r="J126" s="227">
        <f>ROUND(I126*H126,2)</f>
        <v>0</v>
      </c>
      <c r="K126" s="228"/>
      <c r="L126" s="45"/>
      <c r="M126" s="229" t="s">
        <v>1</v>
      </c>
      <c r="N126" s="230" t="s">
        <v>38</v>
      </c>
      <c r="O126" s="92"/>
      <c r="P126" s="231">
        <f>O126*H126</f>
        <v>0</v>
      </c>
      <c r="Q126" s="231">
        <v>0</v>
      </c>
      <c r="R126" s="231">
        <f>Q126*H126</f>
        <v>0</v>
      </c>
      <c r="S126" s="231">
        <v>0</v>
      </c>
      <c r="T126" s="232">
        <f>S126*H126</f>
        <v>0</v>
      </c>
      <c r="U126" s="39"/>
      <c r="V126" s="39"/>
      <c r="W126" s="39"/>
      <c r="X126" s="39"/>
      <c r="Y126" s="39"/>
      <c r="Z126" s="39"/>
      <c r="AA126" s="39"/>
      <c r="AB126" s="39"/>
      <c r="AC126" s="39"/>
      <c r="AD126" s="39"/>
      <c r="AE126" s="39"/>
      <c r="AR126" s="233" t="s">
        <v>169</v>
      </c>
      <c r="AT126" s="233" t="s">
        <v>153</v>
      </c>
      <c r="AU126" s="233" t="s">
        <v>83</v>
      </c>
      <c r="AY126" s="18" t="s">
        <v>152</v>
      </c>
      <c r="BE126" s="234">
        <f>IF(N126="základní",J126,0)</f>
        <v>0</v>
      </c>
      <c r="BF126" s="234">
        <f>IF(N126="snížená",J126,0)</f>
        <v>0</v>
      </c>
      <c r="BG126" s="234">
        <f>IF(N126="zákl. přenesená",J126,0)</f>
        <v>0</v>
      </c>
      <c r="BH126" s="234">
        <f>IF(N126="sníž. přenesená",J126,0)</f>
        <v>0</v>
      </c>
      <c r="BI126" s="234">
        <f>IF(N126="nulová",J126,0)</f>
        <v>0</v>
      </c>
      <c r="BJ126" s="18" t="s">
        <v>81</v>
      </c>
      <c r="BK126" s="234">
        <f>ROUND(I126*H126,2)</f>
        <v>0</v>
      </c>
      <c r="BL126" s="18" t="s">
        <v>169</v>
      </c>
      <c r="BM126" s="233" t="s">
        <v>1181</v>
      </c>
    </row>
    <row r="127" s="2" customFormat="1">
      <c r="A127" s="39"/>
      <c r="B127" s="40"/>
      <c r="C127" s="41"/>
      <c r="D127" s="235" t="s">
        <v>159</v>
      </c>
      <c r="E127" s="41"/>
      <c r="F127" s="236" t="s">
        <v>1182</v>
      </c>
      <c r="G127" s="41"/>
      <c r="H127" s="41"/>
      <c r="I127" s="237"/>
      <c r="J127" s="41"/>
      <c r="K127" s="41"/>
      <c r="L127" s="45"/>
      <c r="M127" s="238"/>
      <c r="N127" s="239"/>
      <c r="O127" s="92"/>
      <c r="P127" s="92"/>
      <c r="Q127" s="92"/>
      <c r="R127" s="92"/>
      <c r="S127" s="92"/>
      <c r="T127" s="93"/>
      <c r="U127" s="39"/>
      <c r="V127" s="39"/>
      <c r="W127" s="39"/>
      <c r="X127" s="39"/>
      <c r="Y127" s="39"/>
      <c r="Z127" s="39"/>
      <c r="AA127" s="39"/>
      <c r="AB127" s="39"/>
      <c r="AC127" s="39"/>
      <c r="AD127" s="39"/>
      <c r="AE127" s="39"/>
      <c r="AT127" s="18" t="s">
        <v>159</v>
      </c>
      <c r="AU127" s="18" t="s">
        <v>83</v>
      </c>
    </row>
    <row r="128" s="14" customFormat="1">
      <c r="A128" s="14"/>
      <c r="B128" s="276"/>
      <c r="C128" s="277"/>
      <c r="D128" s="235" t="s">
        <v>897</v>
      </c>
      <c r="E128" s="278" t="s">
        <v>1</v>
      </c>
      <c r="F128" s="279" t="s">
        <v>1183</v>
      </c>
      <c r="G128" s="277"/>
      <c r="H128" s="280">
        <v>186.25</v>
      </c>
      <c r="I128" s="281"/>
      <c r="J128" s="277"/>
      <c r="K128" s="277"/>
      <c r="L128" s="282"/>
      <c r="M128" s="283"/>
      <c r="N128" s="284"/>
      <c r="O128" s="284"/>
      <c r="P128" s="284"/>
      <c r="Q128" s="284"/>
      <c r="R128" s="284"/>
      <c r="S128" s="284"/>
      <c r="T128" s="285"/>
      <c r="U128" s="14"/>
      <c r="V128" s="14"/>
      <c r="W128" s="14"/>
      <c r="X128" s="14"/>
      <c r="Y128" s="14"/>
      <c r="Z128" s="14"/>
      <c r="AA128" s="14"/>
      <c r="AB128" s="14"/>
      <c r="AC128" s="14"/>
      <c r="AD128" s="14"/>
      <c r="AE128" s="14"/>
      <c r="AT128" s="286" t="s">
        <v>897</v>
      </c>
      <c r="AU128" s="286" t="s">
        <v>83</v>
      </c>
      <c r="AV128" s="14" t="s">
        <v>83</v>
      </c>
      <c r="AW128" s="14" t="s">
        <v>30</v>
      </c>
      <c r="AX128" s="14" t="s">
        <v>73</v>
      </c>
      <c r="AY128" s="286" t="s">
        <v>152</v>
      </c>
    </row>
    <row r="129" s="14" customFormat="1">
      <c r="A129" s="14"/>
      <c r="B129" s="276"/>
      <c r="C129" s="277"/>
      <c r="D129" s="235" t="s">
        <v>897</v>
      </c>
      <c r="E129" s="278" t="s">
        <v>1</v>
      </c>
      <c r="F129" s="279" t="s">
        <v>1184</v>
      </c>
      <c r="G129" s="277"/>
      <c r="H129" s="280">
        <v>-25</v>
      </c>
      <c r="I129" s="281"/>
      <c r="J129" s="277"/>
      <c r="K129" s="277"/>
      <c r="L129" s="282"/>
      <c r="M129" s="283"/>
      <c r="N129" s="284"/>
      <c r="O129" s="284"/>
      <c r="P129" s="284"/>
      <c r="Q129" s="284"/>
      <c r="R129" s="284"/>
      <c r="S129" s="284"/>
      <c r="T129" s="285"/>
      <c r="U129" s="14"/>
      <c r="V129" s="14"/>
      <c r="W129" s="14"/>
      <c r="X129" s="14"/>
      <c r="Y129" s="14"/>
      <c r="Z129" s="14"/>
      <c r="AA129" s="14"/>
      <c r="AB129" s="14"/>
      <c r="AC129" s="14"/>
      <c r="AD129" s="14"/>
      <c r="AE129" s="14"/>
      <c r="AT129" s="286" t="s">
        <v>897</v>
      </c>
      <c r="AU129" s="286" t="s">
        <v>83</v>
      </c>
      <c r="AV129" s="14" t="s">
        <v>83</v>
      </c>
      <c r="AW129" s="14" t="s">
        <v>30</v>
      </c>
      <c r="AX129" s="14" t="s">
        <v>73</v>
      </c>
      <c r="AY129" s="286" t="s">
        <v>152</v>
      </c>
    </row>
    <row r="130" s="15" customFormat="1">
      <c r="A130" s="15"/>
      <c r="B130" s="287"/>
      <c r="C130" s="288"/>
      <c r="D130" s="235" t="s">
        <v>897</v>
      </c>
      <c r="E130" s="289" t="s">
        <v>1</v>
      </c>
      <c r="F130" s="290" t="s">
        <v>899</v>
      </c>
      <c r="G130" s="288"/>
      <c r="H130" s="291">
        <v>161.25</v>
      </c>
      <c r="I130" s="292"/>
      <c r="J130" s="288"/>
      <c r="K130" s="288"/>
      <c r="L130" s="293"/>
      <c r="M130" s="294"/>
      <c r="N130" s="295"/>
      <c r="O130" s="295"/>
      <c r="P130" s="295"/>
      <c r="Q130" s="295"/>
      <c r="R130" s="295"/>
      <c r="S130" s="295"/>
      <c r="T130" s="296"/>
      <c r="U130" s="15"/>
      <c r="V130" s="15"/>
      <c r="W130" s="15"/>
      <c r="X130" s="15"/>
      <c r="Y130" s="15"/>
      <c r="Z130" s="15"/>
      <c r="AA130" s="15"/>
      <c r="AB130" s="15"/>
      <c r="AC130" s="15"/>
      <c r="AD130" s="15"/>
      <c r="AE130" s="15"/>
      <c r="AT130" s="297" t="s">
        <v>897</v>
      </c>
      <c r="AU130" s="297" t="s">
        <v>83</v>
      </c>
      <c r="AV130" s="15" t="s">
        <v>169</v>
      </c>
      <c r="AW130" s="15" t="s">
        <v>30</v>
      </c>
      <c r="AX130" s="15" t="s">
        <v>73</v>
      </c>
      <c r="AY130" s="297" t="s">
        <v>152</v>
      </c>
    </row>
    <row r="131" s="14" customFormat="1">
      <c r="A131" s="14"/>
      <c r="B131" s="276"/>
      <c r="C131" s="277"/>
      <c r="D131" s="235" t="s">
        <v>897</v>
      </c>
      <c r="E131" s="278" t="s">
        <v>1</v>
      </c>
      <c r="F131" s="279" t="s">
        <v>1185</v>
      </c>
      <c r="G131" s="277"/>
      <c r="H131" s="280">
        <v>80.625</v>
      </c>
      <c r="I131" s="281"/>
      <c r="J131" s="277"/>
      <c r="K131" s="277"/>
      <c r="L131" s="282"/>
      <c r="M131" s="283"/>
      <c r="N131" s="284"/>
      <c r="O131" s="284"/>
      <c r="P131" s="284"/>
      <c r="Q131" s="284"/>
      <c r="R131" s="284"/>
      <c r="S131" s="284"/>
      <c r="T131" s="285"/>
      <c r="U131" s="14"/>
      <c r="V131" s="14"/>
      <c r="W131" s="14"/>
      <c r="X131" s="14"/>
      <c r="Y131" s="14"/>
      <c r="Z131" s="14"/>
      <c r="AA131" s="14"/>
      <c r="AB131" s="14"/>
      <c r="AC131" s="14"/>
      <c r="AD131" s="14"/>
      <c r="AE131" s="14"/>
      <c r="AT131" s="286" t="s">
        <v>897</v>
      </c>
      <c r="AU131" s="286" t="s">
        <v>83</v>
      </c>
      <c r="AV131" s="14" t="s">
        <v>83</v>
      </c>
      <c r="AW131" s="14" t="s">
        <v>30</v>
      </c>
      <c r="AX131" s="14" t="s">
        <v>73</v>
      </c>
      <c r="AY131" s="286" t="s">
        <v>152</v>
      </c>
    </row>
    <row r="132" s="15" customFormat="1">
      <c r="A132" s="15"/>
      <c r="B132" s="287"/>
      <c r="C132" s="288"/>
      <c r="D132" s="235" t="s">
        <v>897</v>
      </c>
      <c r="E132" s="289" t="s">
        <v>1</v>
      </c>
      <c r="F132" s="290" t="s">
        <v>899</v>
      </c>
      <c r="G132" s="288"/>
      <c r="H132" s="291">
        <v>80.625</v>
      </c>
      <c r="I132" s="292"/>
      <c r="J132" s="288"/>
      <c r="K132" s="288"/>
      <c r="L132" s="293"/>
      <c r="M132" s="294"/>
      <c r="N132" s="295"/>
      <c r="O132" s="295"/>
      <c r="P132" s="295"/>
      <c r="Q132" s="295"/>
      <c r="R132" s="295"/>
      <c r="S132" s="295"/>
      <c r="T132" s="296"/>
      <c r="U132" s="15"/>
      <c r="V132" s="15"/>
      <c r="W132" s="15"/>
      <c r="X132" s="15"/>
      <c r="Y132" s="15"/>
      <c r="Z132" s="15"/>
      <c r="AA132" s="15"/>
      <c r="AB132" s="15"/>
      <c r="AC132" s="15"/>
      <c r="AD132" s="15"/>
      <c r="AE132" s="15"/>
      <c r="AT132" s="297" t="s">
        <v>897</v>
      </c>
      <c r="AU132" s="297" t="s">
        <v>83</v>
      </c>
      <c r="AV132" s="15" t="s">
        <v>169</v>
      </c>
      <c r="AW132" s="15" t="s">
        <v>30</v>
      </c>
      <c r="AX132" s="15" t="s">
        <v>81</v>
      </c>
      <c r="AY132" s="297" t="s">
        <v>152</v>
      </c>
    </row>
    <row r="133" s="2" customFormat="1" ht="21.75" customHeight="1">
      <c r="A133" s="39"/>
      <c r="B133" s="40"/>
      <c r="C133" s="221" t="s">
        <v>165</v>
      </c>
      <c r="D133" s="221" t="s">
        <v>153</v>
      </c>
      <c r="E133" s="222" t="s">
        <v>1186</v>
      </c>
      <c r="F133" s="223" t="s">
        <v>1187</v>
      </c>
      <c r="G133" s="224" t="s">
        <v>700</v>
      </c>
      <c r="H133" s="225">
        <v>80.625</v>
      </c>
      <c r="I133" s="226"/>
      <c r="J133" s="227">
        <f>ROUND(I133*H133,2)</f>
        <v>0</v>
      </c>
      <c r="K133" s="228"/>
      <c r="L133" s="45"/>
      <c r="M133" s="229" t="s">
        <v>1</v>
      </c>
      <c r="N133" s="230" t="s">
        <v>38</v>
      </c>
      <c r="O133" s="92"/>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169</v>
      </c>
      <c r="AT133" s="233" t="s">
        <v>153</v>
      </c>
      <c r="AU133" s="233" t="s">
        <v>83</v>
      </c>
      <c r="AY133" s="18" t="s">
        <v>152</v>
      </c>
      <c r="BE133" s="234">
        <f>IF(N133="základní",J133,0)</f>
        <v>0</v>
      </c>
      <c r="BF133" s="234">
        <f>IF(N133="snížená",J133,0)</f>
        <v>0</v>
      </c>
      <c r="BG133" s="234">
        <f>IF(N133="zákl. přenesená",J133,0)</f>
        <v>0</v>
      </c>
      <c r="BH133" s="234">
        <f>IF(N133="sníž. přenesená",J133,0)</f>
        <v>0</v>
      </c>
      <c r="BI133" s="234">
        <f>IF(N133="nulová",J133,0)</f>
        <v>0</v>
      </c>
      <c r="BJ133" s="18" t="s">
        <v>81</v>
      </c>
      <c r="BK133" s="234">
        <f>ROUND(I133*H133,2)</f>
        <v>0</v>
      </c>
      <c r="BL133" s="18" t="s">
        <v>169</v>
      </c>
      <c r="BM133" s="233" t="s">
        <v>1188</v>
      </c>
    </row>
    <row r="134" s="2" customFormat="1">
      <c r="A134" s="39"/>
      <c r="B134" s="40"/>
      <c r="C134" s="41"/>
      <c r="D134" s="235" t="s">
        <v>159</v>
      </c>
      <c r="E134" s="41"/>
      <c r="F134" s="236" t="s">
        <v>1189</v>
      </c>
      <c r="G134" s="41"/>
      <c r="H134" s="41"/>
      <c r="I134" s="237"/>
      <c r="J134" s="41"/>
      <c r="K134" s="41"/>
      <c r="L134" s="45"/>
      <c r="M134" s="238"/>
      <c r="N134" s="239"/>
      <c r="O134" s="92"/>
      <c r="P134" s="92"/>
      <c r="Q134" s="92"/>
      <c r="R134" s="92"/>
      <c r="S134" s="92"/>
      <c r="T134" s="93"/>
      <c r="U134" s="39"/>
      <c r="V134" s="39"/>
      <c r="W134" s="39"/>
      <c r="X134" s="39"/>
      <c r="Y134" s="39"/>
      <c r="Z134" s="39"/>
      <c r="AA134" s="39"/>
      <c r="AB134" s="39"/>
      <c r="AC134" s="39"/>
      <c r="AD134" s="39"/>
      <c r="AE134" s="39"/>
      <c r="AT134" s="18" t="s">
        <v>159</v>
      </c>
      <c r="AU134" s="18" t="s">
        <v>83</v>
      </c>
    </row>
    <row r="135" s="14" customFormat="1">
      <c r="A135" s="14"/>
      <c r="B135" s="276"/>
      <c r="C135" s="277"/>
      <c r="D135" s="235" t="s">
        <v>897</v>
      </c>
      <c r="E135" s="278" t="s">
        <v>1</v>
      </c>
      <c r="F135" s="279" t="s">
        <v>1190</v>
      </c>
      <c r="G135" s="277"/>
      <c r="H135" s="280">
        <v>80.625</v>
      </c>
      <c r="I135" s="281"/>
      <c r="J135" s="277"/>
      <c r="K135" s="277"/>
      <c r="L135" s="282"/>
      <c r="M135" s="283"/>
      <c r="N135" s="284"/>
      <c r="O135" s="284"/>
      <c r="P135" s="284"/>
      <c r="Q135" s="284"/>
      <c r="R135" s="284"/>
      <c r="S135" s="284"/>
      <c r="T135" s="285"/>
      <c r="U135" s="14"/>
      <c r="V135" s="14"/>
      <c r="W135" s="14"/>
      <c r="X135" s="14"/>
      <c r="Y135" s="14"/>
      <c r="Z135" s="14"/>
      <c r="AA135" s="14"/>
      <c r="AB135" s="14"/>
      <c r="AC135" s="14"/>
      <c r="AD135" s="14"/>
      <c r="AE135" s="14"/>
      <c r="AT135" s="286" t="s">
        <v>897</v>
      </c>
      <c r="AU135" s="286" t="s">
        <v>83</v>
      </c>
      <c r="AV135" s="14" t="s">
        <v>83</v>
      </c>
      <c r="AW135" s="14" t="s">
        <v>30</v>
      </c>
      <c r="AX135" s="14" t="s">
        <v>73</v>
      </c>
      <c r="AY135" s="286" t="s">
        <v>152</v>
      </c>
    </row>
    <row r="136" s="15" customFormat="1">
      <c r="A136" s="15"/>
      <c r="B136" s="287"/>
      <c r="C136" s="288"/>
      <c r="D136" s="235" t="s">
        <v>897</v>
      </c>
      <c r="E136" s="289" t="s">
        <v>1</v>
      </c>
      <c r="F136" s="290" t="s">
        <v>899</v>
      </c>
      <c r="G136" s="288"/>
      <c r="H136" s="291">
        <v>80.625</v>
      </c>
      <c r="I136" s="292"/>
      <c r="J136" s="288"/>
      <c r="K136" s="288"/>
      <c r="L136" s="293"/>
      <c r="M136" s="294"/>
      <c r="N136" s="295"/>
      <c r="O136" s="295"/>
      <c r="P136" s="295"/>
      <c r="Q136" s="295"/>
      <c r="R136" s="295"/>
      <c r="S136" s="295"/>
      <c r="T136" s="296"/>
      <c r="U136" s="15"/>
      <c r="V136" s="15"/>
      <c r="W136" s="15"/>
      <c r="X136" s="15"/>
      <c r="Y136" s="15"/>
      <c r="Z136" s="15"/>
      <c r="AA136" s="15"/>
      <c r="AB136" s="15"/>
      <c r="AC136" s="15"/>
      <c r="AD136" s="15"/>
      <c r="AE136" s="15"/>
      <c r="AT136" s="297" t="s">
        <v>897</v>
      </c>
      <c r="AU136" s="297" t="s">
        <v>83</v>
      </c>
      <c r="AV136" s="15" t="s">
        <v>169</v>
      </c>
      <c r="AW136" s="15" t="s">
        <v>30</v>
      </c>
      <c r="AX136" s="15" t="s">
        <v>81</v>
      </c>
      <c r="AY136" s="297" t="s">
        <v>152</v>
      </c>
    </row>
    <row r="137" s="2" customFormat="1" ht="33" customHeight="1">
      <c r="A137" s="39"/>
      <c r="B137" s="40"/>
      <c r="C137" s="221" t="s">
        <v>169</v>
      </c>
      <c r="D137" s="221" t="s">
        <v>153</v>
      </c>
      <c r="E137" s="222" t="s">
        <v>1191</v>
      </c>
      <c r="F137" s="223" t="s">
        <v>1192</v>
      </c>
      <c r="G137" s="224" t="s">
        <v>195</v>
      </c>
      <c r="H137" s="225">
        <v>300</v>
      </c>
      <c r="I137" s="226"/>
      <c r="J137" s="227">
        <f>ROUND(I137*H137,2)</f>
        <v>0</v>
      </c>
      <c r="K137" s="228"/>
      <c r="L137" s="45"/>
      <c r="M137" s="229" t="s">
        <v>1</v>
      </c>
      <c r="N137" s="230" t="s">
        <v>38</v>
      </c>
      <c r="O137" s="92"/>
      <c r="P137" s="231">
        <f>O137*H137</f>
        <v>0</v>
      </c>
      <c r="Q137" s="231">
        <v>0</v>
      </c>
      <c r="R137" s="231">
        <f>Q137*H137</f>
        <v>0</v>
      </c>
      <c r="S137" s="231">
        <v>0</v>
      </c>
      <c r="T137" s="232">
        <f>S137*H137</f>
        <v>0</v>
      </c>
      <c r="U137" s="39"/>
      <c r="V137" s="39"/>
      <c r="W137" s="39"/>
      <c r="X137" s="39"/>
      <c r="Y137" s="39"/>
      <c r="Z137" s="39"/>
      <c r="AA137" s="39"/>
      <c r="AB137" s="39"/>
      <c r="AC137" s="39"/>
      <c r="AD137" s="39"/>
      <c r="AE137" s="39"/>
      <c r="AR137" s="233" t="s">
        <v>169</v>
      </c>
      <c r="AT137" s="233" t="s">
        <v>153</v>
      </c>
      <c r="AU137" s="233" t="s">
        <v>83</v>
      </c>
      <c r="AY137" s="18" t="s">
        <v>152</v>
      </c>
      <c r="BE137" s="234">
        <f>IF(N137="základní",J137,0)</f>
        <v>0</v>
      </c>
      <c r="BF137" s="234">
        <f>IF(N137="snížená",J137,0)</f>
        <v>0</v>
      </c>
      <c r="BG137" s="234">
        <f>IF(N137="zákl. přenesená",J137,0)</f>
        <v>0</v>
      </c>
      <c r="BH137" s="234">
        <f>IF(N137="sníž. přenesená",J137,0)</f>
        <v>0</v>
      </c>
      <c r="BI137" s="234">
        <f>IF(N137="nulová",J137,0)</f>
        <v>0</v>
      </c>
      <c r="BJ137" s="18" t="s">
        <v>81</v>
      </c>
      <c r="BK137" s="234">
        <f>ROUND(I137*H137,2)</f>
        <v>0</v>
      </c>
      <c r="BL137" s="18" t="s">
        <v>169</v>
      </c>
      <c r="BM137" s="233" t="s">
        <v>1193</v>
      </c>
    </row>
    <row r="138" s="2" customFormat="1">
      <c r="A138" s="39"/>
      <c r="B138" s="40"/>
      <c r="C138" s="41"/>
      <c r="D138" s="235" t="s">
        <v>159</v>
      </c>
      <c r="E138" s="41"/>
      <c r="F138" s="236" t="s">
        <v>1194</v>
      </c>
      <c r="G138" s="41"/>
      <c r="H138" s="41"/>
      <c r="I138" s="237"/>
      <c r="J138" s="41"/>
      <c r="K138" s="41"/>
      <c r="L138" s="45"/>
      <c r="M138" s="238"/>
      <c r="N138" s="239"/>
      <c r="O138" s="92"/>
      <c r="P138" s="92"/>
      <c r="Q138" s="92"/>
      <c r="R138" s="92"/>
      <c r="S138" s="92"/>
      <c r="T138" s="93"/>
      <c r="U138" s="39"/>
      <c r="V138" s="39"/>
      <c r="W138" s="39"/>
      <c r="X138" s="39"/>
      <c r="Y138" s="39"/>
      <c r="Z138" s="39"/>
      <c r="AA138" s="39"/>
      <c r="AB138" s="39"/>
      <c r="AC138" s="39"/>
      <c r="AD138" s="39"/>
      <c r="AE138" s="39"/>
      <c r="AT138" s="18" t="s">
        <v>159</v>
      </c>
      <c r="AU138" s="18" t="s">
        <v>83</v>
      </c>
    </row>
    <row r="139" s="2" customFormat="1" ht="21.75" customHeight="1">
      <c r="A139" s="39"/>
      <c r="B139" s="40"/>
      <c r="C139" s="221" t="s">
        <v>173</v>
      </c>
      <c r="D139" s="221" t="s">
        <v>153</v>
      </c>
      <c r="E139" s="222" t="s">
        <v>1195</v>
      </c>
      <c r="F139" s="223" t="s">
        <v>1196</v>
      </c>
      <c r="G139" s="224" t="s">
        <v>700</v>
      </c>
      <c r="H139" s="225">
        <v>124</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169</v>
      </c>
      <c r="AT139" s="233" t="s">
        <v>153</v>
      </c>
      <c r="AU139" s="233" t="s">
        <v>83</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169</v>
      </c>
      <c r="BM139" s="233" t="s">
        <v>1197</v>
      </c>
    </row>
    <row r="140" s="2" customFormat="1">
      <c r="A140" s="39"/>
      <c r="B140" s="40"/>
      <c r="C140" s="41"/>
      <c r="D140" s="235" t="s">
        <v>159</v>
      </c>
      <c r="E140" s="41"/>
      <c r="F140" s="236" t="s">
        <v>1198</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83</v>
      </c>
    </row>
    <row r="141" s="14" customFormat="1">
      <c r="A141" s="14"/>
      <c r="B141" s="276"/>
      <c r="C141" s="277"/>
      <c r="D141" s="235" t="s">
        <v>897</v>
      </c>
      <c r="E141" s="278" t="s">
        <v>1</v>
      </c>
      <c r="F141" s="279" t="s">
        <v>1199</v>
      </c>
      <c r="G141" s="277"/>
      <c r="H141" s="280">
        <v>74</v>
      </c>
      <c r="I141" s="281"/>
      <c r="J141" s="277"/>
      <c r="K141" s="277"/>
      <c r="L141" s="282"/>
      <c r="M141" s="283"/>
      <c r="N141" s="284"/>
      <c r="O141" s="284"/>
      <c r="P141" s="284"/>
      <c r="Q141" s="284"/>
      <c r="R141" s="284"/>
      <c r="S141" s="284"/>
      <c r="T141" s="285"/>
      <c r="U141" s="14"/>
      <c r="V141" s="14"/>
      <c r="W141" s="14"/>
      <c r="X141" s="14"/>
      <c r="Y141" s="14"/>
      <c r="Z141" s="14"/>
      <c r="AA141" s="14"/>
      <c r="AB141" s="14"/>
      <c r="AC141" s="14"/>
      <c r="AD141" s="14"/>
      <c r="AE141" s="14"/>
      <c r="AT141" s="286" t="s">
        <v>897</v>
      </c>
      <c r="AU141" s="286" t="s">
        <v>83</v>
      </c>
      <c r="AV141" s="14" t="s">
        <v>83</v>
      </c>
      <c r="AW141" s="14" t="s">
        <v>30</v>
      </c>
      <c r="AX141" s="14" t="s">
        <v>73</v>
      </c>
      <c r="AY141" s="286" t="s">
        <v>152</v>
      </c>
    </row>
    <row r="142" s="14" customFormat="1">
      <c r="A142" s="14"/>
      <c r="B142" s="276"/>
      <c r="C142" s="277"/>
      <c r="D142" s="235" t="s">
        <v>897</v>
      </c>
      <c r="E142" s="278" t="s">
        <v>1</v>
      </c>
      <c r="F142" s="279" t="s">
        <v>1200</v>
      </c>
      <c r="G142" s="277"/>
      <c r="H142" s="280">
        <v>50</v>
      </c>
      <c r="I142" s="281"/>
      <c r="J142" s="277"/>
      <c r="K142" s="277"/>
      <c r="L142" s="282"/>
      <c r="M142" s="283"/>
      <c r="N142" s="284"/>
      <c r="O142" s="284"/>
      <c r="P142" s="284"/>
      <c r="Q142" s="284"/>
      <c r="R142" s="284"/>
      <c r="S142" s="284"/>
      <c r="T142" s="285"/>
      <c r="U142" s="14"/>
      <c r="V142" s="14"/>
      <c r="W142" s="14"/>
      <c r="X142" s="14"/>
      <c r="Y142" s="14"/>
      <c r="Z142" s="14"/>
      <c r="AA142" s="14"/>
      <c r="AB142" s="14"/>
      <c r="AC142" s="14"/>
      <c r="AD142" s="14"/>
      <c r="AE142" s="14"/>
      <c r="AT142" s="286" t="s">
        <v>897</v>
      </c>
      <c r="AU142" s="286" t="s">
        <v>83</v>
      </c>
      <c r="AV142" s="14" t="s">
        <v>83</v>
      </c>
      <c r="AW142" s="14" t="s">
        <v>30</v>
      </c>
      <c r="AX142" s="14" t="s">
        <v>73</v>
      </c>
      <c r="AY142" s="286" t="s">
        <v>152</v>
      </c>
    </row>
    <row r="143" s="15" customFormat="1">
      <c r="A143" s="15"/>
      <c r="B143" s="287"/>
      <c r="C143" s="288"/>
      <c r="D143" s="235" t="s">
        <v>897</v>
      </c>
      <c r="E143" s="289" t="s">
        <v>1</v>
      </c>
      <c r="F143" s="290" t="s">
        <v>899</v>
      </c>
      <c r="G143" s="288"/>
      <c r="H143" s="291">
        <v>124</v>
      </c>
      <c r="I143" s="292"/>
      <c r="J143" s="288"/>
      <c r="K143" s="288"/>
      <c r="L143" s="293"/>
      <c r="M143" s="294"/>
      <c r="N143" s="295"/>
      <c r="O143" s="295"/>
      <c r="P143" s="295"/>
      <c r="Q143" s="295"/>
      <c r="R143" s="295"/>
      <c r="S143" s="295"/>
      <c r="T143" s="296"/>
      <c r="U143" s="15"/>
      <c r="V143" s="15"/>
      <c r="W143" s="15"/>
      <c r="X143" s="15"/>
      <c r="Y143" s="15"/>
      <c r="Z143" s="15"/>
      <c r="AA143" s="15"/>
      <c r="AB143" s="15"/>
      <c r="AC143" s="15"/>
      <c r="AD143" s="15"/>
      <c r="AE143" s="15"/>
      <c r="AT143" s="297" t="s">
        <v>897</v>
      </c>
      <c r="AU143" s="297" t="s">
        <v>83</v>
      </c>
      <c r="AV143" s="15" t="s">
        <v>169</v>
      </c>
      <c r="AW143" s="15" t="s">
        <v>30</v>
      </c>
      <c r="AX143" s="15" t="s">
        <v>81</v>
      </c>
      <c r="AY143" s="297" t="s">
        <v>152</v>
      </c>
    </row>
    <row r="144" s="2" customFormat="1" ht="21.75" customHeight="1">
      <c r="A144" s="39"/>
      <c r="B144" s="40"/>
      <c r="C144" s="221" t="s">
        <v>177</v>
      </c>
      <c r="D144" s="221" t="s">
        <v>153</v>
      </c>
      <c r="E144" s="222" t="s">
        <v>1201</v>
      </c>
      <c r="F144" s="223" t="s">
        <v>1202</v>
      </c>
      <c r="G144" s="224" t="s">
        <v>700</v>
      </c>
      <c r="H144" s="225">
        <v>37</v>
      </c>
      <c r="I144" s="226"/>
      <c r="J144" s="227">
        <f>ROUND(I144*H144,2)</f>
        <v>0</v>
      </c>
      <c r="K144" s="228"/>
      <c r="L144" s="45"/>
      <c r="M144" s="229" t="s">
        <v>1</v>
      </c>
      <c r="N144" s="23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169</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169</v>
      </c>
      <c r="BM144" s="233" t="s">
        <v>1203</v>
      </c>
    </row>
    <row r="145" s="2" customFormat="1">
      <c r="A145" s="39"/>
      <c r="B145" s="40"/>
      <c r="C145" s="41"/>
      <c r="D145" s="235" t="s">
        <v>159</v>
      </c>
      <c r="E145" s="41"/>
      <c r="F145" s="236" t="s">
        <v>1204</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14" customFormat="1">
      <c r="A146" s="14"/>
      <c r="B146" s="276"/>
      <c r="C146" s="277"/>
      <c r="D146" s="235" t="s">
        <v>897</v>
      </c>
      <c r="E146" s="278" t="s">
        <v>1</v>
      </c>
      <c r="F146" s="279" t="s">
        <v>1205</v>
      </c>
      <c r="G146" s="277"/>
      <c r="H146" s="280">
        <v>37</v>
      </c>
      <c r="I146" s="281"/>
      <c r="J146" s="277"/>
      <c r="K146" s="277"/>
      <c r="L146" s="282"/>
      <c r="M146" s="283"/>
      <c r="N146" s="284"/>
      <c r="O146" s="284"/>
      <c r="P146" s="284"/>
      <c r="Q146" s="284"/>
      <c r="R146" s="284"/>
      <c r="S146" s="284"/>
      <c r="T146" s="285"/>
      <c r="U146" s="14"/>
      <c r="V146" s="14"/>
      <c r="W146" s="14"/>
      <c r="X146" s="14"/>
      <c r="Y146" s="14"/>
      <c r="Z146" s="14"/>
      <c r="AA146" s="14"/>
      <c r="AB146" s="14"/>
      <c r="AC146" s="14"/>
      <c r="AD146" s="14"/>
      <c r="AE146" s="14"/>
      <c r="AT146" s="286" t="s">
        <v>897</v>
      </c>
      <c r="AU146" s="286" t="s">
        <v>83</v>
      </c>
      <c r="AV146" s="14" t="s">
        <v>83</v>
      </c>
      <c r="AW146" s="14" t="s">
        <v>30</v>
      </c>
      <c r="AX146" s="14" t="s">
        <v>73</v>
      </c>
      <c r="AY146" s="286" t="s">
        <v>152</v>
      </c>
    </row>
    <row r="147" s="15" customFormat="1">
      <c r="A147" s="15"/>
      <c r="B147" s="287"/>
      <c r="C147" s="288"/>
      <c r="D147" s="235" t="s">
        <v>897</v>
      </c>
      <c r="E147" s="289" t="s">
        <v>1</v>
      </c>
      <c r="F147" s="290" t="s">
        <v>899</v>
      </c>
      <c r="G147" s="288"/>
      <c r="H147" s="291">
        <v>37</v>
      </c>
      <c r="I147" s="292"/>
      <c r="J147" s="288"/>
      <c r="K147" s="288"/>
      <c r="L147" s="293"/>
      <c r="M147" s="294"/>
      <c r="N147" s="295"/>
      <c r="O147" s="295"/>
      <c r="P147" s="295"/>
      <c r="Q147" s="295"/>
      <c r="R147" s="295"/>
      <c r="S147" s="295"/>
      <c r="T147" s="296"/>
      <c r="U147" s="15"/>
      <c r="V147" s="15"/>
      <c r="W147" s="15"/>
      <c r="X147" s="15"/>
      <c r="Y147" s="15"/>
      <c r="Z147" s="15"/>
      <c r="AA147" s="15"/>
      <c r="AB147" s="15"/>
      <c r="AC147" s="15"/>
      <c r="AD147" s="15"/>
      <c r="AE147" s="15"/>
      <c r="AT147" s="297" t="s">
        <v>897</v>
      </c>
      <c r="AU147" s="297" t="s">
        <v>83</v>
      </c>
      <c r="AV147" s="15" t="s">
        <v>169</v>
      </c>
      <c r="AW147" s="15" t="s">
        <v>30</v>
      </c>
      <c r="AX147" s="15" t="s">
        <v>81</v>
      </c>
      <c r="AY147" s="297" t="s">
        <v>152</v>
      </c>
    </row>
    <row r="148" s="2" customFormat="1" ht="21.75" customHeight="1">
      <c r="A148" s="39"/>
      <c r="B148" s="40"/>
      <c r="C148" s="221" t="s">
        <v>182</v>
      </c>
      <c r="D148" s="221" t="s">
        <v>153</v>
      </c>
      <c r="E148" s="222" t="s">
        <v>1206</v>
      </c>
      <c r="F148" s="223" t="s">
        <v>1207</v>
      </c>
      <c r="G148" s="224" t="s">
        <v>700</v>
      </c>
      <c r="H148" s="225">
        <v>124.25</v>
      </c>
      <c r="I148" s="226"/>
      <c r="J148" s="227">
        <f>ROUND(I148*H148,2)</f>
        <v>0</v>
      </c>
      <c r="K148" s="228"/>
      <c r="L148" s="45"/>
      <c r="M148" s="229" t="s">
        <v>1</v>
      </c>
      <c r="N148" s="230" t="s">
        <v>38</v>
      </c>
      <c r="O148" s="92"/>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169</v>
      </c>
      <c r="AT148" s="233" t="s">
        <v>153</v>
      </c>
      <c r="AU148" s="233" t="s">
        <v>83</v>
      </c>
      <c r="AY148" s="18" t="s">
        <v>152</v>
      </c>
      <c r="BE148" s="234">
        <f>IF(N148="základní",J148,0)</f>
        <v>0</v>
      </c>
      <c r="BF148" s="234">
        <f>IF(N148="snížená",J148,0)</f>
        <v>0</v>
      </c>
      <c r="BG148" s="234">
        <f>IF(N148="zákl. přenesená",J148,0)</f>
        <v>0</v>
      </c>
      <c r="BH148" s="234">
        <f>IF(N148="sníž. přenesená",J148,0)</f>
        <v>0</v>
      </c>
      <c r="BI148" s="234">
        <f>IF(N148="nulová",J148,0)</f>
        <v>0</v>
      </c>
      <c r="BJ148" s="18" t="s">
        <v>81</v>
      </c>
      <c r="BK148" s="234">
        <f>ROUND(I148*H148,2)</f>
        <v>0</v>
      </c>
      <c r="BL148" s="18" t="s">
        <v>169</v>
      </c>
      <c r="BM148" s="233" t="s">
        <v>1208</v>
      </c>
    </row>
    <row r="149" s="2" customFormat="1">
      <c r="A149" s="39"/>
      <c r="B149" s="40"/>
      <c r="C149" s="41"/>
      <c r="D149" s="235" t="s">
        <v>159</v>
      </c>
      <c r="E149" s="41"/>
      <c r="F149" s="236" t="s">
        <v>1209</v>
      </c>
      <c r="G149" s="41"/>
      <c r="H149" s="41"/>
      <c r="I149" s="237"/>
      <c r="J149" s="41"/>
      <c r="K149" s="41"/>
      <c r="L149" s="45"/>
      <c r="M149" s="238"/>
      <c r="N149" s="239"/>
      <c r="O149" s="92"/>
      <c r="P149" s="92"/>
      <c r="Q149" s="92"/>
      <c r="R149" s="92"/>
      <c r="S149" s="92"/>
      <c r="T149" s="93"/>
      <c r="U149" s="39"/>
      <c r="V149" s="39"/>
      <c r="W149" s="39"/>
      <c r="X149" s="39"/>
      <c r="Y149" s="39"/>
      <c r="Z149" s="39"/>
      <c r="AA149" s="39"/>
      <c r="AB149" s="39"/>
      <c r="AC149" s="39"/>
      <c r="AD149" s="39"/>
      <c r="AE149" s="39"/>
      <c r="AT149" s="18" t="s">
        <v>159</v>
      </c>
      <c r="AU149" s="18" t="s">
        <v>83</v>
      </c>
    </row>
    <row r="150" s="16" customFormat="1">
      <c r="A150" s="16"/>
      <c r="B150" s="299"/>
      <c r="C150" s="300"/>
      <c r="D150" s="235" t="s">
        <v>897</v>
      </c>
      <c r="E150" s="301" t="s">
        <v>1</v>
      </c>
      <c r="F150" s="302" t="s">
        <v>1210</v>
      </c>
      <c r="G150" s="300"/>
      <c r="H150" s="301" t="s">
        <v>1</v>
      </c>
      <c r="I150" s="303"/>
      <c r="J150" s="300"/>
      <c r="K150" s="300"/>
      <c r="L150" s="304"/>
      <c r="M150" s="305"/>
      <c r="N150" s="306"/>
      <c r="O150" s="306"/>
      <c r="P150" s="306"/>
      <c r="Q150" s="306"/>
      <c r="R150" s="306"/>
      <c r="S150" s="306"/>
      <c r="T150" s="307"/>
      <c r="U150" s="16"/>
      <c r="V150" s="16"/>
      <c r="W150" s="16"/>
      <c r="X150" s="16"/>
      <c r="Y150" s="16"/>
      <c r="Z150" s="16"/>
      <c r="AA150" s="16"/>
      <c r="AB150" s="16"/>
      <c r="AC150" s="16"/>
      <c r="AD150" s="16"/>
      <c r="AE150" s="16"/>
      <c r="AT150" s="308" t="s">
        <v>897</v>
      </c>
      <c r="AU150" s="308" t="s">
        <v>83</v>
      </c>
      <c r="AV150" s="16" t="s">
        <v>81</v>
      </c>
      <c r="AW150" s="16" t="s">
        <v>30</v>
      </c>
      <c r="AX150" s="16" t="s">
        <v>73</v>
      </c>
      <c r="AY150" s="308" t="s">
        <v>152</v>
      </c>
    </row>
    <row r="151" s="14" customFormat="1">
      <c r="A151" s="14"/>
      <c r="B151" s="276"/>
      <c r="C151" s="277"/>
      <c r="D151" s="235" t="s">
        <v>897</v>
      </c>
      <c r="E151" s="278" t="s">
        <v>1</v>
      </c>
      <c r="F151" s="279" t="s">
        <v>1211</v>
      </c>
      <c r="G151" s="277"/>
      <c r="H151" s="280">
        <v>161.25</v>
      </c>
      <c r="I151" s="281"/>
      <c r="J151" s="277"/>
      <c r="K151" s="277"/>
      <c r="L151" s="282"/>
      <c r="M151" s="283"/>
      <c r="N151" s="284"/>
      <c r="O151" s="284"/>
      <c r="P151" s="284"/>
      <c r="Q151" s="284"/>
      <c r="R151" s="284"/>
      <c r="S151" s="284"/>
      <c r="T151" s="285"/>
      <c r="U151" s="14"/>
      <c r="V151" s="14"/>
      <c r="W151" s="14"/>
      <c r="X151" s="14"/>
      <c r="Y151" s="14"/>
      <c r="Z151" s="14"/>
      <c r="AA151" s="14"/>
      <c r="AB151" s="14"/>
      <c r="AC151" s="14"/>
      <c r="AD151" s="14"/>
      <c r="AE151" s="14"/>
      <c r="AT151" s="286" t="s">
        <v>897</v>
      </c>
      <c r="AU151" s="286" t="s">
        <v>83</v>
      </c>
      <c r="AV151" s="14" t="s">
        <v>83</v>
      </c>
      <c r="AW151" s="14" t="s">
        <v>30</v>
      </c>
      <c r="AX151" s="14" t="s">
        <v>73</v>
      </c>
      <c r="AY151" s="286" t="s">
        <v>152</v>
      </c>
    </row>
    <row r="152" s="14" customFormat="1">
      <c r="A152" s="14"/>
      <c r="B152" s="276"/>
      <c r="C152" s="277"/>
      <c r="D152" s="235" t="s">
        <v>897</v>
      </c>
      <c r="E152" s="278" t="s">
        <v>1</v>
      </c>
      <c r="F152" s="279" t="s">
        <v>1212</v>
      </c>
      <c r="G152" s="277"/>
      <c r="H152" s="280">
        <v>-37</v>
      </c>
      <c r="I152" s="281"/>
      <c r="J152" s="277"/>
      <c r="K152" s="277"/>
      <c r="L152" s="282"/>
      <c r="M152" s="283"/>
      <c r="N152" s="284"/>
      <c r="O152" s="284"/>
      <c r="P152" s="284"/>
      <c r="Q152" s="284"/>
      <c r="R152" s="284"/>
      <c r="S152" s="284"/>
      <c r="T152" s="285"/>
      <c r="U152" s="14"/>
      <c r="V152" s="14"/>
      <c r="W152" s="14"/>
      <c r="X152" s="14"/>
      <c r="Y152" s="14"/>
      <c r="Z152" s="14"/>
      <c r="AA152" s="14"/>
      <c r="AB152" s="14"/>
      <c r="AC152" s="14"/>
      <c r="AD152" s="14"/>
      <c r="AE152" s="14"/>
      <c r="AT152" s="286" t="s">
        <v>897</v>
      </c>
      <c r="AU152" s="286" t="s">
        <v>83</v>
      </c>
      <c r="AV152" s="14" t="s">
        <v>83</v>
      </c>
      <c r="AW152" s="14" t="s">
        <v>30</v>
      </c>
      <c r="AX152" s="14" t="s">
        <v>73</v>
      </c>
      <c r="AY152" s="286" t="s">
        <v>152</v>
      </c>
    </row>
    <row r="153" s="15" customFormat="1">
      <c r="A153" s="15"/>
      <c r="B153" s="287"/>
      <c r="C153" s="288"/>
      <c r="D153" s="235" t="s">
        <v>897</v>
      </c>
      <c r="E153" s="289" t="s">
        <v>1</v>
      </c>
      <c r="F153" s="290" t="s">
        <v>899</v>
      </c>
      <c r="G153" s="288"/>
      <c r="H153" s="291">
        <v>124.25</v>
      </c>
      <c r="I153" s="292"/>
      <c r="J153" s="288"/>
      <c r="K153" s="288"/>
      <c r="L153" s="293"/>
      <c r="M153" s="294"/>
      <c r="N153" s="295"/>
      <c r="O153" s="295"/>
      <c r="P153" s="295"/>
      <c r="Q153" s="295"/>
      <c r="R153" s="295"/>
      <c r="S153" s="295"/>
      <c r="T153" s="296"/>
      <c r="U153" s="15"/>
      <c r="V153" s="15"/>
      <c r="W153" s="15"/>
      <c r="X153" s="15"/>
      <c r="Y153" s="15"/>
      <c r="Z153" s="15"/>
      <c r="AA153" s="15"/>
      <c r="AB153" s="15"/>
      <c r="AC153" s="15"/>
      <c r="AD153" s="15"/>
      <c r="AE153" s="15"/>
      <c r="AT153" s="297" t="s">
        <v>897</v>
      </c>
      <c r="AU153" s="297" t="s">
        <v>83</v>
      </c>
      <c r="AV153" s="15" t="s">
        <v>169</v>
      </c>
      <c r="AW153" s="15" t="s">
        <v>30</v>
      </c>
      <c r="AX153" s="15" t="s">
        <v>81</v>
      </c>
      <c r="AY153" s="297" t="s">
        <v>152</v>
      </c>
    </row>
    <row r="154" s="2" customFormat="1" ht="21.75" customHeight="1">
      <c r="A154" s="39"/>
      <c r="B154" s="40"/>
      <c r="C154" s="221" t="s">
        <v>188</v>
      </c>
      <c r="D154" s="221" t="s">
        <v>153</v>
      </c>
      <c r="E154" s="222" t="s">
        <v>1213</v>
      </c>
      <c r="F154" s="223" t="s">
        <v>1214</v>
      </c>
      <c r="G154" s="224" t="s">
        <v>700</v>
      </c>
      <c r="H154" s="225">
        <v>37</v>
      </c>
      <c r="I154" s="226"/>
      <c r="J154" s="227">
        <f>ROUND(I154*H154,2)</f>
        <v>0</v>
      </c>
      <c r="K154" s="228"/>
      <c r="L154" s="45"/>
      <c r="M154" s="229" t="s">
        <v>1</v>
      </c>
      <c r="N154" s="230" t="s">
        <v>38</v>
      </c>
      <c r="O154" s="92"/>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169</v>
      </c>
      <c r="AT154" s="233" t="s">
        <v>153</v>
      </c>
      <c r="AU154" s="233" t="s">
        <v>83</v>
      </c>
      <c r="AY154" s="18" t="s">
        <v>152</v>
      </c>
      <c r="BE154" s="234">
        <f>IF(N154="základní",J154,0)</f>
        <v>0</v>
      </c>
      <c r="BF154" s="234">
        <f>IF(N154="snížená",J154,0)</f>
        <v>0</v>
      </c>
      <c r="BG154" s="234">
        <f>IF(N154="zákl. přenesená",J154,0)</f>
        <v>0</v>
      </c>
      <c r="BH154" s="234">
        <f>IF(N154="sníž. přenesená",J154,0)</f>
        <v>0</v>
      </c>
      <c r="BI154" s="234">
        <f>IF(N154="nulová",J154,0)</f>
        <v>0</v>
      </c>
      <c r="BJ154" s="18" t="s">
        <v>81</v>
      </c>
      <c r="BK154" s="234">
        <f>ROUND(I154*H154,2)</f>
        <v>0</v>
      </c>
      <c r="BL154" s="18" t="s">
        <v>169</v>
      </c>
      <c r="BM154" s="233" t="s">
        <v>1215</v>
      </c>
    </row>
    <row r="155" s="2" customFormat="1">
      <c r="A155" s="39"/>
      <c r="B155" s="40"/>
      <c r="C155" s="41"/>
      <c r="D155" s="235" t="s">
        <v>159</v>
      </c>
      <c r="E155" s="41"/>
      <c r="F155" s="236" t="s">
        <v>1216</v>
      </c>
      <c r="G155" s="41"/>
      <c r="H155" s="41"/>
      <c r="I155" s="237"/>
      <c r="J155" s="41"/>
      <c r="K155" s="41"/>
      <c r="L155" s="45"/>
      <c r="M155" s="238"/>
      <c r="N155" s="239"/>
      <c r="O155" s="92"/>
      <c r="P155" s="92"/>
      <c r="Q155" s="92"/>
      <c r="R155" s="92"/>
      <c r="S155" s="92"/>
      <c r="T155" s="93"/>
      <c r="U155" s="39"/>
      <c r="V155" s="39"/>
      <c r="W155" s="39"/>
      <c r="X155" s="39"/>
      <c r="Y155" s="39"/>
      <c r="Z155" s="39"/>
      <c r="AA155" s="39"/>
      <c r="AB155" s="39"/>
      <c r="AC155" s="39"/>
      <c r="AD155" s="39"/>
      <c r="AE155" s="39"/>
      <c r="AT155" s="18" t="s">
        <v>159</v>
      </c>
      <c r="AU155" s="18" t="s">
        <v>83</v>
      </c>
    </row>
    <row r="156" s="14" customFormat="1">
      <c r="A156" s="14"/>
      <c r="B156" s="276"/>
      <c r="C156" s="277"/>
      <c r="D156" s="235" t="s">
        <v>897</v>
      </c>
      <c r="E156" s="278" t="s">
        <v>1</v>
      </c>
      <c r="F156" s="279" t="s">
        <v>1217</v>
      </c>
      <c r="G156" s="277"/>
      <c r="H156" s="280">
        <v>37</v>
      </c>
      <c r="I156" s="281"/>
      <c r="J156" s="277"/>
      <c r="K156" s="277"/>
      <c r="L156" s="282"/>
      <c r="M156" s="283"/>
      <c r="N156" s="284"/>
      <c r="O156" s="284"/>
      <c r="P156" s="284"/>
      <c r="Q156" s="284"/>
      <c r="R156" s="284"/>
      <c r="S156" s="284"/>
      <c r="T156" s="285"/>
      <c r="U156" s="14"/>
      <c r="V156" s="14"/>
      <c r="W156" s="14"/>
      <c r="X156" s="14"/>
      <c r="Y156" s="14"/>
      <c r="Z156" s="14"/>
      <c r="AA156" s="14"/>
      <c r="AB156" s="14"/>
      <c r="AC156" s="14"/>
      <c r="AD156" s="14"/>
      <c r="AE156" s="14"/>
      <c r="AT156" s="286" t="s">
        <v>897</v>
      </c>
      <c r="AU156" s="286" t="s">
        <v>83</v>
      </c>
      <c r="AV156" s="14" t="s">
        <v>83</v>
      </c>
      <c r="AW156" s="14" t="s">
        <v>30</v>
      </c>
      <c r="AX156" s="14" t="s">
        <v>73</v>
      </c>
      <c r="AY156" s="286" t="s">
        <v>152</v>
      </c>
    </row>
    <row r="157" s="15" customFormat="1">
      <c r="A157" s="15"/>
      <c r="B157" s="287"/>
      <c r="C157" s="288"/>
      <c r="D157" s="235" t="s">
        <v>897</v>
      </c>
      <c r="E157" s="289" t="s">
        <v>1</v>
      </c>
      <c r="F157" s="290" t="s">
        <v>899</v>
      </c>
      <c r="G157" s="288"/>
      <c r="H157" s="291">
        <v>37</v>
      </c>
      <c r="I157" s="292"/>
      <c r="J157" s="288"/>
      <c r="K157" s="288"/>
      <c r="L157" s="293"/>
      <c r="M157" s="294"/>
      <c r="N157" s="295"/>
      <c r="O157" s="295"/>
      <c r="P157" s="295"/>
      <c r="Q157" s="295"/>
      <c r="R157" s="295"/>
      <c r="S157" s="295"/>
      <c r="T157" s="296"/>
      <c r="U157" s="15"/>
      <c r="V157" s="15"/>
      <c r="W157" s="15"/>
      <c r="X157" s="15"/>
      <c r="Y157" s="15"/>
      <c r="Z157" s="15"/>
      <c r="AA157" s="15"/>
      <c r="AB157" s="15"/>
      <c r="AC157" s="15"/>
      <c r="AD157" s="15"/>
      <c r="AE157" s="15"/>
      <c r="AT157" s="297" t="s">
        <v>897</v>
      </c>
      <c r="AU157" s="297" t="s">
        <v>83</v>
      </c>
      <c r="AV157" s="15" t="s">
        <v>169</v>
      </c>
      <c r="AW157" s="15" t="s">
        <v>30</v>
      </c>
      <c r="AX157" s="15" t="s">
        <v>81</v>
      </c>
      <c r="AY157" s="297" t="s">
        <v>152</v>
      </c>
    </row>
    <row r="158" s="2" customFormat="1" ht="21.75" customHeight="1">
      <c r="A158" s="39"/>
      <c r="B158" s="40"/>
      <c r="C158" s="221" t="s">
        <v>192</v>
      </c>
      <c r="D158" s="221" t="s">
        <v>153</v>
      </c>
      <c r="E158" s="222" t="s">
        <v>1218</v>
      </c>
      <c r="F158" s="223" t="s">
        <v>1219</v>
      </c>
      <c r="G158" s="224" t="s">
        <v>950</v>
      </c>
      <c r="H158" s="225">
        <v>223.65000000000001</v>
      </c>
      <c r="I158" s="226"/>
      <c r="J158" s="227">
        <f>ROUND(I158*H158,2)</f>
        <v>0</v>
      </c>
      <c r="K158" s="228"/>
      <c r="L158" s="45"/>
      <c r="M158" s="229" t="s">
        <v>1</v>
      </c>
      <c r="N158" s="230" t="s">
        <v>38</v>
      </c>
      <c r="O158" s="92"/>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169</v>
      </c>
      <c r="AT158" s="233" t="s">
        <v>153</v>
      </c>
      <c r="AU158" s="233" t="s">
        <v>83</v>
      </c>
      <c r="AY158" s="18" t="s">
        <v>152</v>
      </c>
      <c r="BE158" s="234">
        <f>IF(N158="základní",J158,0)</f>
        <v>0</v>
      </c>
      <c r="BF158" s="234">
        <f>IF(N158="snížená",J158,0)</f>
        <v>0</v>
      </c>
      <c r="BG158" s="234">
        <f>IF(N158="zákl. přenesená",J158,0)</f>
        <v>0</v>
      </c>
      <c r="BH158" s="234">
        <f>IF(N158="sníž. přenesená",J158,0)</f>
        <v>0</v>
      </c>
      <c r="BI158" s="234">
        <f>IF(N158="nulová",J158,0)</f>
        <v>0</v>
      </c>
      <c r="BJ158" s="18" t="s">
        <v>81</v>
      </c>
      <c r="BK158" s="234">
        <f>ROUND(I158*H158,2)</f>
        <v>0</v>
      </c>
      <c r="BL158" s="18" t="s">
        <v>169</v>
      </c>
      <c r="BM158" s="233" t="s">
        <v>1220</v>
      </c>
    </row>
    <row r="159" s="2" customFormat="1">
      <c r="A159" s="39"/>
      <c r="B159" s="40"/>
      <c r="C159" s="41"/>
      <c r="D159" s="235" t="s">
        <v>159</v>
      </c>
      <c r="E159" s="41"/>
      <c r="F159" s="236" t="s">
        <v>1221</v>
      </c>
      <c r="G159" s="41"/>
      <c r="H159" s="41"/>
      <c r="I159" s="237"/>
      <c r="J159" s="41"/>
      <c r="K159" s="41"/>
      <c r="L159" s="45"/>
      <c r="M159" s="238"/>
      <c r="N159" s="239"/>
      <c r="O159" s="92"/>
      <c r="P159" s="92"/>
      <c r="Q159" s="92"/>
      <c r="R159" s="92"/>
      <c r="S159" s="92"/>
      <c r="T159" s="93"/>
      <c r="U159" s="39"/>
      <c r="V159" s="39"/>
      <c r="W159" s="39"/>
      <c r="X159" s="39"/>
      <c r="Y159" s="39"/>
      <c r="Z159" s="39"/>
      <c r="AA159" s="39"/>
      <c r="AB159" s="39"/>
      <c r="AC159" s="39"/>
      <c r="AD159" s="39"/>
      <c r="AE159" s="39"/>
      <c r="AT159" s="18" t="s">
        <v>159</v>
      </c>
      <c r="AU159" s="18" t="s">
        <v>83</v>
      </c>
    </row>
    <row r="160" s="14" customFormat="1">
      <c r="A160" s="14"/>
      <c r="B160" s="276"/>
      <c r="C160" s="277"/>
      <c r="D160" s="235" t="s">
        <v>897</v>
      </c>
      <c r="E160" s="278" t="s">
        <v>1</v>
      </c>
      <c r="F160" s="279" t="s">
        <v>1222</v>
      </c>
      <c r="G160" s="277"/>
      <c r="H160" s="280">
        <v>223.65000000000001</v>
      </c>
      <c r="I160" s="281"/>
      <c r="J160" s="277"/>
      <c r="K160" s="277"/>
      <c r="L160" s="282"/>
      <c r="M160" s="283"/>
      <c r="N160" s="284"/>
      <c r="O160" s="284"/>
      <c r="P160" s="284"/>
      <c r="Q160" s="284"/>
      <c r="R160" s="284"/>
      <c r="S160" s="284"/>
      <c r="T160" s="285"/>
      <c r="U160" s="14"/>
      <c r="V160" s="14"/>
      <c r="W160" s="14"/>
      <c r="X160" s="14"/>
      <c r="Y160" s="14"/>
      <c r="Z160" s="14"/>
      <c r="AA160" s="14"/>
      <c r="AB160" s="14"/>
      <c r="AC160" s="14"/>
      <c r="AD160" s="14"/>
      <c r="AE160" s="14"/>
      <c r="AT160" s="286" t="s">
        <v>897</v>
      </c>
      <c r="AU160" s="286" t="s">
        <v>83</v>
      </c>
      <c r="AV160" s="14" t="s">
        <v>83</v>
      </c>
      <c r="AW160" s="14" t="s">
        <v>30</v>
      </c>
      <c r="AX160" s="14" t="s">
        <v>73</v>
      </c>
      <c r="AY160" s="286" t="s">
        <v>152</v>
      </c>
    </row>
    <row r="161" s="15" customFormat="1">
      <c r="A161" s="15"/>
      <c r="B161" s="287"/>
      <c r="C161" s="288"/>
      <c r="D161" s="235" t="s">
        <v>897</v>
      </c>
      <c r="E161" s="289" t="s">
        <v>1</v>
      </c>
      <c r="F161" s="290" t="s">
        <v>899</v>
      </c>
      <c r="G161" s="288"/>
      <c r="H161" s="291">
        <v>223.65000000000001</v>
      </c>
      <c r="I161" s="292"/>
      <c r="J161" s="288"/>
      <c r="K161" s="288"/>
      <c r="L161" s="293"/>
      <c r="M161" s="294"/>
      <c r="N161" s="295"/>
      <c r="O161" s="295"/>
      <c r="P161" s="295"/>
      <c r="Q161" s="295"/>
      <c r="R161" s="295"/>
      <c r="S161" s="295"/>
      <c r="T161" s="296"/>
      <c r="U161" s="15"/>
      <c r="V161" s="15"/>
      <c r="W161" s="15"/>
      <c r="X161" s="15"/>
      <c r="Y161" s="15"/>
      <c r="Z161" s="15"/>
      <c r="AA161" s="15"/>
      <c r="AB161" s="15"/>
      <c r="AC161" s="15"/>
      <c r="AD161" s="15"/>
      <c r="AE161" s="15"/>
      <c r="AT161" s="297" t="s">
        <v>897</v>
      </c>
      <c r="AU161" s="297" t="s">
        <v>83</v>
      </c>
      <c r="AV161" s="15" t="s">
        <v>169</v>
      </c>
      <c r="AW161" s="15" t="s">
        <v>30</v>
      </c>
      <c r="AX161" s="15" t="s">
        <v>81</v>
      </c>
      <c r="AY161" s="297" t="s">
        <v>152</v>
      </c>
    </row>
    <row r="162" s="11" customFormat="1" ht="22.8" customHeight="1">
      <c r="A162" s="11"/>
      <c r="B162" s="207"/>
      <c r="C162" s="208"/>
      <c r="D162" s="209" t="s">
        <v>72</v>
      </c>
      <c r="E162" s="260" t="s">
        <v>648</v>
      </c>
      <c r="F162" s="260" t="s">
        <v>926</v>
      </c>
      <c r="G162" s="208"/>
      <c r="H162" s="208"/>
      <c r="I162" s="211"/>
      <c r="J162" s="261">
        <f>BK162</f>
        <v>0</v>
      </c>
      <c r="K162" s="208"/>
      <c r="L162" s="213"/>
      <c r="M162" s="214"/>
      <c r="N162" s="215"/>
      <c r="O162" s="215"/>
      <c r="P162" s="216">
        <f>SUM(P163:P182)</f>
        <v>0</v>
      </c>
      <c r="Q162" s="215"/>
      <c r="R162" s="216">
        <f>SUM(R163:R182)</f>
        <v>0</v>
      </c>
      <c r="S162" s="215"/>
      <c r="T162" s="217">
        <f>SUM(T163:T182)</f>
        <v>0</v>
      </c>
      <c r="U162" s="11"/>
      <c r="V162" s="11"/>
      <c r="W162" s="11"/>
      <c r="X162" s="11"/>
      <c r="Y162" s="11"/>
      <c r="Z162" s="11"/>
      <c r="AA162" s="11"/>
      <c r="AB162" s="11"/>
      <c r="AC162" s="11"/>
      <c r="AD162" s="11"/>
      <c r="AE162" s="11"/>
      <c r="AR162" s="218" t="s">
        <v>81</v>
      </c>
      <c r="AT162" s="219" t="s">
        <v>72</v>
      </c>
      <c r="AU162" s="219" t="s">
        <v>81</v>
      </c>
      <c r="AY162" s="218" t="s">
        <v>152</v>
      </c>
      <c r="BK162" s="220">
        <f>SUM(BK163:BK182)</f>
        <v>0</v>
      </c>
    </row>
    <row r="163" s="2" customFormat="1" ht="21.75" customHeight="1">
      <c r="A163" s="39"/>
      <c r="B163" s="40"/>
      <c r="C163" s="221" t="s">
        <v>199</v>
      </c>
      <c r="D163" s="221" t="s">
        <v>153</v>
      </c>
      <c r="E163" s="222" t="s">
        <v>1223</v>
      </c>
      <c r="F163" s="223" t="s">
        <v>1224</v>
      </c>
      <c r="G163" s="224" t="s">
        <v>293</v>
      </c>
      <c r="H163" s="225">
        <v>25</v>
      </c>
      <c r="I163" s="226"/>
      <c r="J163" s="227">
        <f>ROUND(I163*H163,2)</f>
        <v>0</v>
      </c>
      <c r="K163" s="228"/>
      <c r="L163" s="45"/>
      <c r="M163" s="229" t="s">
        <v>1</v>
      </c>
      <c r="N163" s="230" t="s">
        <v>38</v>
      </c>
      <c r="O163" s="92"/>
      <c r="P163" s="231">
        <f>O163*H163</f>
        <v>0</v>
      </c>
      <c r="Q163" s="231">
        <v>0</v>
      </c>
      <c r="R163" s="231">
        <f>Q163*H163</f>
        <v>0</v>
      </c>
      <c r="S163" s="231">
        <v>0</v>
      </c>
      <c r="T163" s="232">
        <f>S163*H163</f>
        <v>0</v>
      </c>
      <c r="U163" s="39"/>
      <c r="V163" s="39"/>
      <c r="W163" s="39"/>
      <c r="X163" s="39"/>
      <c r="Y163" s="39"/>
      <c r="Z163" s="39"/>
      <c r="AA163" s="39"/>
      <c r="AB163" s="39"/>
      <c r="AC163" s="39"/>
      <c r="AD163" s="39"/>
      <c r="AE163" s="39"/>
      <c r="AR163" s="233" t="s">
        <v>169</v>
      </c>
      <c r="AT163" s="233" t="s">
        <v>153</v>
      </c>
      <c r="AU163" s="233" t="s">
        <v>83</v>
      </c>
      <c r="AY163" s="18" t="s">
        <v>152</v>
      </c>
      <c r="BE163" s="234">
        <f>IF(N163="základní",J163,0)</f>
        <v>0</v>
      </c>
      <c r="BF163" s="234">
        <f>IF(N163="snížená",J163,0)</f>
        <v>0</v>
      </c>
      <c r="BG163" s="234">
        <f>IF(N163="zákl. přenesená",J163,0)</f>
        <v>0</v>
      </c>
      <c r="BH163" s="234">
        <f>IF(N163="sníž. přenesená",J163,0)</f>
        <v>0</v>
      </c>
      <c r="BI163" s="234">
        <f>IF(N163="nulová",J163,0)</f>
        <v>0</v>
      </c>
      <c r="BJ163" s="18" t="s">
        <v>81</v>
      </c>
      <c r="BK163" s="234">
        <f>ROUND(I163*H163,2)</f>
        <v>0</v>
      </c>
      <c r="BL163" s="18" t="s">
        <v>169</v>
      </c>
      <c r="BM163" s="233" t="s">
        <v>1225</v>
      </c>
    </row>
    <row r="164" s="2" customFormat="1">
      <c r="A164" s="39"/>
      <c r="B164" s="40"/>
      <c r="C164" s="41"/>
      <c r="D164" s="235" t="s">
        <v>159</v>
      </c>
      <c r="E164" s="41"/>
      <c r="F164" s="236" t="s">
        <v>1226</v>
      </c>
      <c r="G164" s="41"/>
      <c r="H164" s="41"/>
      <c r="I164" s="237"/>
      <c r="J164" s="41"/>
      <c r="K164" s="41"/>
      <c r="L164" s="45"/>
      <c r="M164" s="238"/>
      <c r="N164" s="239"/>
      <c r="O164" s="92"/>
      <c r="P164" s="92"/>
      <c r="Q164" s="92"/>
      <c r="R164" s="92"/>
      <c r="S164" s="92"/>
      <c r="T164" s="93"/>
      <c r="U164" s="39"/>
      <c r="V164" s="39"/>
      <c r="W164" s="39"/>
      <c r="X164" s="39"/>
      <c r="Y164" s="39"/>
      <c r="Z164" s="39"/>
      <c r="AA164" s="39"/>
      <c r="AB164" s="39"/>
      <c r="AC164" s="39"/>
      <c r="AD164" s="39"/>
      <c r="AE164" s="39"/>
      <c r="AT164" s="18" t="s">
        <v>159</v>
      </c>
      <c r="AU164" s="18" t="s">
        <v>83</v>
      </c>
    </row>
    <row r="165" s="14" customFormat="1">
      <c r="A165" s="14"/>
      <c r="B165" s="276"/>
      <c r="C165" s="277"/>
      <c r="D165" s="235" t="s">
        <v>897</v>
      </c>
      <c r="E165" s="278" t="s">
        <v>1</v>
      </c>
      <c r="F165" s="279" t="s">
        <v>1227</v>
      </c>
      <c r="G165" s="277"/>
      <c r="H165" s="280">
        <v>25</v>
      </c>
      <c r="I165" s="281"/>
      <c r="J165" s="277"/>
      <c r="K165" s="277"/>
      <c r="L165" s="282"/>
      <c r="M165" s="283"/>
      <c r="N165" s="284"/>
      <c r="O165" s="284"/>
      <c r="P165" s="284"/>
      <c r="Q165" s="284"/>
      <c r="R165" s="284"/>
      <c r="S165" s="284"/>
      <c r="T165" s="285"/>
      <c r="U165" s="14"/>
      <c r="V165" s="14"/>
      <c r="W165" s="14"/>
      <c r="X165" s="14"/>
      <c r="Y165" s="14"/>
      <c r="Z165" s="14"/>
      <c r="AA165" s="14"/>
      <c r="AB165" s="14"/>
      <c r="AC165" s="14"/>
      <c r="AD165" s="14"/>
      <c r="AE165" s="14"/>
      <c r="AT165" s="286" t="s">
        <v>897</v>
      </c>
      <c r="AU165" s="286" t="s">
        <v>83</v>
      </c>
      <c r="AV165" s="14" t="s">
        <v>83</v>
      </c>
      <c r="AW165" s="14" t="s">
        <v>30</v>
      </c>
      <c r="AX165" s="14" t="s">
        <v>73</v>
      </c>
      <c r="AY165" s="286" t="s">
        <v>152</v>
      </c>
    </row>
    <row r="166" s="15" customFormat="1">
      <c r="A166" s="15"/>
      <c r="B166" s="287"/>
      <c r="C166" s="288"/>
      <c r="D166" s="235" t="s">
        <v>897</v>
      </c>
      <c r="E166" s="289" t="s">
        <v>1</v>
      </c>
      <c r="F166" s="290" t="s">
        <v>899</v>
      </c>
      <c r="G166" s="288"/>
      <c r="H166" s="291">
        <v>25</v>
      </c>
      <c r="I166" s="292"/>
      <c r="J166" s="288"/>
      <c r="K166" s="288"/>
      <c r="L166" s="293"/>
      <c r="M166" s="294"/>
      <c r="N166" s="295"/>
      <c r="O166" s="295"/>
      <c r="P166" s="295"/>
      <c r="Q166" s="295"/>
      <c r="R166" s="295"/>
      <c r="S166" s="295"/>
      <c r="T166" s="296"/>
      <c r="U166" s="15"/>
      <c r="V166" s="15"/>
      <c r="W166" s="15"/>
      <c r="X166" s="15"/>
      <c r="Y166" s="15"/>
      <c r="Z166" s="15"/>
      <c r="AA166" s="15"/>
      <c r="AB166" s="15"/>
      <c r="AC166" s="15"/>
      <c r="AD166" s="15"/>
      <c r="AE166" s="15"/>
      <c r="AT166" s="297" t="s">
        <v>897</v>
      </c>
      <c r="AU166" s="297" t="s">
        <v>83</v>
      </c>
      <c r="AV166" s="15" t="s">
        <v>169</v>
      </c>
      <c r="AW166" s="15" t="s">
        <v>30</v>
      </c>
      <c r="AX166" s="15" t="s">
        <v>81</v>
      </c>
      <c r="AY166" s="297" t="s">
        <v>152</v>
      </c>
    </row>
    <row r="167" s="2" customFormat="1" ht="21.75" customHeight="1">
      <c r="A167" s="39"/>
      <c r="B167" s="40"/>
      <c r="C167" s="221" t="s">
        <v>205</v>
      </c>
      <c r="D167" s="221" t="s">
        <v>153</v>
      </c>
      <c r="E167" s="222" t="s">
        <v>1228</v>
      </c>
      <c r="F167" s="223" t="s">
        <v>1229</v>
      </c>
      <c r="G167" s="224" t="s">
        <v>212</v>
      </c>
      <c r="H167" s="225">
        <v>59</v>
      </c>
      <c r="I167" s="226"/>
      <c r="J167" s="227">
        <f>ROUND(I167*H167,2)</f>
        <v>0</v>
      </c>
      <c r="K167" s="228"/>
      <c r="L167" s="45"/>
      <c r="M167" s="229" t="s">
        <v>1</v>
      </c>
      <c r="N167" s="230" t="s">
        <v>38</v>
      </c>
      <c r="O167" s="92"/>
      <c r="P167" s="231">
        <f>O167*H167</f>
        <v>0</v>
      </c>
      <c r="Q167" s="231">
        <v>0</v>
      </c>
      <c r="R167" s="231">
        <f>Q167*H167</f>
        <v>0</v>
      </c>
      <c r="S167" s="231">
        <v>0</v>
      </c>
      <c r="T167" s="232">
        <f>S167*H167</f>
        <v>0</v>
      </c>
      <c r="U167" s="39"/>
      <c r="V167" s="39"/>
      <c r="W167" s="39"/>
      <c r="X167" s="39"/>
      <c r="Y167" s="39"/>
      <c r="Z167" s="39"/>
      <c r="AA167" s="39"/>
      <c r="AB167" s="39"/>
      <c r="AC167" s="39"/>
      <c r="AD167" s="39"/>
      <c r="AE167" s="39"/>
      <c r="AR167" s="233" t="s">
        <v>169</v>
      </c>
      <c r="AT167" s="233" t="s">
        <v>153</v>
      </c>
      <c r="AU167" s="233" t="s">
        <v>83</v>
      </c>
      <c r="AY167" s="18" t="s">
        <v>152</v>
      </c>
      <c r="BE167" s="234">
        <f>IF(N167="základní",J167,0)</f>
        <v>0</v>
      </c>
      <c r="BF167" s="234">
        <f>IF(N167="snížená",J167,0)</f>
        <v>0</v>
      </c>
      <c r="BG167" s="234">
        <f>IF(N167="zákl. přenesená",J167,0)</f>
        <v>0</v>
      </c>
      <c r="BH167" s="234">
        <f>IF(N167="sníž. přenesená",J167,0)</f>
        <v>0</v>
      </c>
      <c r="BI167" s="234">
        <f>IF(N167="nulová",J167,0)</f>
        <v>0</v>
      </c>
      <c r="BJ167" s="18" t="s">
        <v>81</v>
      </c>
      <c r="BK167" s="234">
        <f>ROUND(I167*H167,2)</f>
        <v>0</v>
      </c>
      <c r="BL167" s="18" t="s">
        <v>169</v>
      </c>
      <c r="BM167" s="233" t="s">
        <v>1230</v>
      </c>
    </row>
    <row r="168" s="2" customFormat="1">
      <c r="A168" s="39"/>
      <c r="B168" s="40"/>
      <c r="C168" s="41"/>
      <c r="D168" s="235" t="s">
        <v>159</v>
      </c>
      <c r="E168" s="41"/>
      <c r="F168" s="236" t="s">
        <v>1231</v>
      </c>
      <c r="G168" s="41"/>
      <c r="H168" s="41"/>
      <c r="I168" s="237"/>
      <c r="J168" s="41"/>
      <c r="K168" s="41"/>
      <c r="L168" s="45"/>
      <c r="M168" s="238"/>
      <c r="N168" s="239"/>
      <c r="O168" s="92"/>
      <c r="P168" s="92"/>
      <c r="Q168" s="92"/>
      <c r="R168" s="92"/>
      <c r="S168" s="92"/>
      <c r="T168" s="93"/>
      <c r="U168" s="39"/>
      <c r="V168" s="39"/>
      <c r="W168" s="39"/>
      <c r="X168" s="39"/>
      <c r="Y168" s="39"/>
      <c r="Z168" s="39"/>
      <c r="AA168" s="39"/>
      <c r="AB168" s="39"/>
      <c r="AC168" s="39"/>
      <c r="AD168" s="39"/>
      <c r="AE168" s="39"/>
      <c r="AT168" s="18" t="s">
        <v>159</v>
      </c>
      <c r="AU168" s="18" t="s">
        <v>83</v>
      </c>
    </row>
    <row r="169" s="14" customFormat="1">
      <c r="A169" s="14"/>
      <c r="B169" s="276"/>
      <c r="C169" s="277"/>
      <c r="D169" s="235" t="s">
        <v>897</v>
      </c>
      <c r="E169" s="278" t="s">
        <v>1</v>
      </c>
      <c r="F169" s="279" t="s">
        <v>1232</v>
      </c>
      <c r="G169" s="277"/>
      <c r="H169" s="280">
        <v>59</v>
      </c>
      <c r="I169" s="281"/>
      <c r="J169" s="277"/>
      <c r="K169" s="277"/>
      <c r="L169" s="282"/>
      <c r="M169" s="283"/>
      <c r="N169" s="284"/>
      <c r="O169" s="284"/>
      <c r="P169" s="284"/>
      <c r="Q169" s="284"/>
      <c r="R169" s="284"/>
      <c r="S169" s="284"/>
      <c r="T169" s="285"/>
      <c r="U169" s="14"/>
      <c r="V169" s="14"/>
      <c r="W169" s="14"/>
      <c r="X169" s="14"/>
      <c r="Y169" s="14"/>
      <c r="Z169" s="14"/>
      <c r="AA169" s="14"/>
      <c r="AB169" s="14"/>
      <c r="AC169" s="14"/>
      <c r="AD169" s="14"/>
      <c r="AE169" s="14"/>
      <c r="AT169" s="286" t="s">
        <v>897</v>
      </c>
      <c r="AU169" s="286" t="s">
        <v>83</v>
      </c>
      <c r="AV169" s="14" t="s">
        <v>83</v>
      </c>
      <c r="AW169" s="14" t="s">
        <v>30</v>
      </c>
      <c r="AX169" s="14" t="s">
        <v>73</v>
      </c>
      <c r="AY169" s="286" t="s">
        <v>152</v>
      </c>
    </row>
    <row r="170" s="15" customFormat="1">
      <c r="A170" s="15"/>
      <c r="B170" s="287"/>
      <c r="C170" s="288"/>
      <c r="D170" s="235" t="s">
        <v>897</v>
      </c>
      <c r="E170" s="289" t="s">
        <v>1</v>
      </c>
      <c r="F170" s="290" t="s">
        <v>899</v>
      </c>
      <c r="G170" s="288"/>
      <c r="H170" s="291">
        <v>59</v>
      </c>
      <c r="I170" s="292"/>
      <c r="J170" s="288"/>
      <c r="K170" s="288"/>
      <c r="L170" s="293"/>
      <c r="M170" s="294"/>
      <c r="N170" s="295"/>
      <c r="O170" s="295"/>
      <c r="P170" s="295"/>
      <c r="Q170" s="295"/>
      <c r="R170" s="295"/>
      <c r="S170" s="295"/>
      <c r="T170" s="296"/>
      <c r="U170" s="15"/>
      <c r="V170" s="15"/>
      <c r="W170" s="15"/>
      <c r="X170" s="15"/>
      <c r="Y170" s="15"/>
      <c r="Z170" s="15"/>
      <c r="AA170" s="15"/>
      <c r="AB170" s="15"/>
      <c r="AC170" s="15"/>
      <c r="AD170" s="15"/>
      <c r="AE170" s="15"/>
      <c r="AT170" s="297" t="s">
        <v>897</v>
      </c>
      <c r="AU170" s="297" t="s">
        <v>83</v>
      </c>
      <c r="AV170" s="15" t="s">
        <v>169</v>
      </c>
      <c r="AW170" s="15" t="s">
        <v>30</v>
      </c>
      <c r="AX170" s="15" t="s">
        <v>81</v>
      </c>
      <c r="AY170" s="297" t="s">
        <v>152</v>
      </c>
    </row>
    <row r="171" s="2" customFormat="1" ht="21.75" customHeight="1">
      <c r="A171" s="39"/>
      <c r="B171" s="40"/>
      <c r="C171" s="221" t="s">
        <v>209</v>
      </c>
      <c r="D171" s="221" t="s">
        <v>153</v>
      </c>
      <c r="E171" s="222" t="s">
        <v>1233</v>
      </c>
      <c r="F171" s="223" t="s">
        <v>1234</v>
      </c>
      <c r="G171" s="224" t="s">
        <v>700</v>
      </c>
      <c r="H171" s="225">
        <v>8.8499999999999996</v>
      </c>
      <c r="I171" s="226"/>
      <c r="J171" s="227">
        <f>ROUND(I171*H171,2)</f>
        <v>0</v>
      </c>
      <c r="K171" s="228"/>
      <c r="L171" s="45"/>
      <c r="M171" s="229" t="s">
        <v>1</v>
      </c>
      <c r="N171" s="230" t="s">
        <v>38</v>
      </c>
      <c r="O171" s="92"/>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169</v>
      </c>
      <c r="AT171" s="233" t="s">
        <v>153</v>
      </c>
      <c r="AU171" s="233" t="s">
        <v>83</v>
      </c>
      <c r="AY171" s="18" t="s">
        <v>152</v>
      </c>
      <c r="BE171" s="234">
        <f>IF(N171="základní",J171,0)</f>
        <v>0</v>
      </c>
      <c r="BF171" s="234">
        <f>IF(N171="snížená",J171,0)</f>
        <v>0</v>
      </c>
      <c r="BG171" s="234">
        <f>IF(N171="zákl. přenesená",J171,0)</f>
        <v>0</v>
      </c>
      <c r="BH171" s="234">
        <f>IF(N171="sníž. přenesená",J171,0)</f>
        <v>0</v>
      </c>
      <c r="BI171" s="234">
        <f>IF(N171="nulová",J171,0)</f>
        <v>0</v>
      </c>
      <c r="BJ171" s="18" t="s">
        <v>81</v>
      </c>
      <c r="BK171" s="234">
        <f>ROUND(I171*H171,2)</f>
        <v>0</v>
      </c>
      <c r="BL171" s="18" t="s">
        <v>169</v>
      </c>
      <c r="BM171" s="233" t="s">
        <v>1235</v>
      </c>
    </row>
    <row r="172" s="2" customFormat="1">
      <c r="A172" s="39"/>
      <c r="B172" s="40"/>
      <c r="C172" s="41"/>
      <c r="D172" s="235" t="s">
        <v>159</v>
      </c>
      <c r="E172" s="41"/>
      <c r="F172" s="236" t="s">
        <v>1236</v>
      </c>
      <c r="G172" s="41"/>
      <c r="H172" s="41"/>
      <c r="I172" s="237"/>
      <c r="J172" s="41"/>
      <c r="K172" s="41"/>
      <c r="L172" s="45"/>
      <c r="M172" s="238"/>
      <c r="N172" s="239"/>
      <c r="O172" s="92"/>
      <c r="P172" s="92"/>
      <c r="Q172" s="92"/>
      <c r="R172" s="92"/>
      <c r="S172" s="92"/>
      <c r="T172" s="93"/>
      <c r="U172" s="39"/>
      <c r="V172" s="39"/>
      <c r="W172" s="39"/>
      <c r="X172" s="39"/>
      <c r="Y172" s="39"/>
      <c r="Z172" s="39"/>
      <c r="AA172" s="39"/>
      <c r="AB172" s="39"/>
      <c r="AC172" s="39"/>
      <c r="AD172" s="39"/>
      <c r="AE172" s="39"/>
      <c r="AT172" s="18" t="s">
        <v>159</v>
      </c>
      <c r="AU172" s="18" t="s">
        <v>83</v>
      </c>
    </row>
    <row r="173" s="14" customFormat="1">
      <c r="A173" s="14"/>
      <c r="B173" s="276"/>
      <c r="C173" s="277"/>
      <c r="D173" s="235" t="s">
        <v>897</v>
      </c>
      <c r="E173" s="278" t="s">
        <v>1</v>
      </c>
      <c r="F173" s="279" t="s">
        <v>1237</v>
      </c>
      <c r="G173" s="277"/>
      <c r="H173" s="280">
        <v>8.8499999999999996</v>
      </c>
      <c r="I173" s="281"/>
      <c r="J173" s="277"/>
      <c r="K173" s="277"/>
      <c r="L173" s="282"/>
      <c r="M173" s="283"/>
      <c r="N173" s="284"/>
      <c r="O173" s="284"/>
      <c r="P173" s="284"/>
      <c r="Q173" s="284"/>
      <c r="R173" s="284"/>
      <c r="S173" s="284"/>
      <c r="T173" s="285"/>
      <c r="U173" s="14"/>
      <c r="V173" s="14"/>
      <c r="W173" s="14"/>
      <c r="X173" s="14"/>
      <c r="Y173" s="14"/>
      <c r="Z173" s="14"/>
      <c r="AA173" s="14"/>
      <c r="AB173" s="14"/>
      <c r="AC173" s="14"/>
      <c r="AD173" s="14"/>
      <c r="AE173" s="14"/>
      <c r="AT173" s="286" t="s">
        <v>897</v>
      </c>
      <c r="AU173" s="286" t="s">
        <v>83</v>
      </c>
      <c r="AV173" s="14" t="s">
        <v>83</v>
      </c>
      <c r="AW173" s="14" t="s">
        <v>30</v>
      </c>
      <c r="AX173" s="14" t="s">
        <v>73</v>
      </c>
      <c r="AY173" s="286" t="s">
        <v>152</v>
      </c>
    </row>
    <row r="174" s="15" customFormat="1">
      <c r="A174" s="15"/>
      <c r="B174" s="287"/>
      <c r="C174" s="288"/>
      <c r="D174" s="235" t="s">
        <v>897</v>
      </c>
      <c r="E174" s="289" t="s">
        <v>1</v>
      </c>
      <c r="F174" s="290" t="s">
        <v>899</v>
      </c>
      <c r="G174" s="288"/>
      <c r="H174" s="291">
        <v>8.8499999999999996</v>
      </c>
      <c r="I174" s="292"/>
      <c r="J174" s="288"/>
      <c r="K174" s="288"/>
      <c r="L174" s="293"/>
      <c r="M174" s="294"/>
      <c r="N174" s="295"/>
      <c r="O174" s="295"/>
      <c r="P174" s="295"/>
      <c r="Q174" s="295"/>
      <c r="R174" s="295"/>
      <c r="S174" s="295"/>
      <c r="T174" s="296"/>
      <c r="U174" s="15"/>
      <c r="V174" s="15"/>
      <c r="W174" s="15"/>
      <c r="X174" s="15"/>
      <c r="Y174" s="15"/>
      <c r="Z174" s="15"/>
      <c r="AA174" s="15"/>
      <c r="AB174" s="15"/>
      <c r="AC174" s="15"/>
      <c r="AD174" s="15"/>
      <c r="AE174" s="15"/>
      <c r="AT174" s="297" t="s">
        <v>897</v>
      </c>
      <c r="AU174" s="297" t="s">
        <v>83</v>
      </c>
      <c r="AV174" s="15" t="s">
        <v>169</v>
      </c>
      <c r="AW174" s="15" t="s">
        <v>30</v>
      </c>
      <c r="AX174" s="15" t="s">
        <v>81</v>
      </c>
      <c r="AY174" s="297" t="s">
        <v>152</v>
      </c>
    </row>
    <row r="175" s="2" customFormat="1" ht="21.75" customHeight="1">
      <c r="A175" s="39"/>
      <c r="B175" s="40"/>
      <c r="C175" s="221" t="s">
        <v>214</v>
      </c>
      <c r="D175" s="221" t="s">
        <v>153</v>
      </c>
      <c r="E175" s="222" t="s">
        <v>953</v>
      </c>
      <c r="F175" s="223" t="s">
        <v>954</v>
      </c>
      <c r="G175" s="224" t="s">
        <v>950</v>
      </c>
      <c r="H175" s="225">
        <v>20.166</v>
      </c>
      <c r="I175" s="226"/>
      <c r="J175" s="227">
        <f>ROUND(I175*H175,2)</f>
        <v>0</v>
      </c>
      <c r="K175" s="228"/>
      <c r="L175" s="45"/>
      <c r="M175" s="229" t="s">
        <v>1</v>
      </c>
      <c r="N175" s="230" t="s">
        <v>38</v>
      </c>
      <c r="O175" s="92"/>
      <c r="P175" s="231">
        <f>O175*H175</f>
        <v>0</v>
      </c>
      <c r="Q175" s="231">
        <v>0</v>
      </c>
      <c r="R175" s="231">
        <f>Q175*H175</f>
        <v>0</v>
      </c>
      <c r="S175" s="231">
        <v>0</v>
      </c>
      <c r="T175" s="232">
        <f>S175*H175</f>
        <v>0</v>
      </c>
      <c r="U175" s="39"/>
      <c r="V175" s="39"/>
      <c r="W175" s="39"/>
      <c r="X175" s="39"/>
      <c r="Y175" s="39"/>
      <c r="Z175" s="39"/>
      <c r="AA175" s="39"/>
      <c r="AB175" s="39"/>
      <c r="AC175" s="39"/>
      <c r="AD175" s="39"/>
      <c r="AE175" s="39"/>
      <c r="AR175" s="233" t="s">
        <v>169</v>
      </c>
      <c r="AT175" s="233" t="s">
        <v>153</v>
      </c>
      <c r="AU175" s="233" t="s">
        <v>83</v>
      </c>
      <c r="AY175" s="18" t="s">
        <v>152</v>
      </c>
      <c r="BE175" s="234">
        <f>IF(N175="základní",J175,0)</f>
        <v>0</v>
      </c>
      <c r="BF175" s="234">
        <f>IF(N175="snížená",J175,0)</f>
        <v>0</v>
      </c>
      <c r="BG175" s="234">
        <f>IF(N175="zákl. přenesená",J175,0)</f>
        <v>0</v>
      </c>
      <c r="BH175" s="234">
        <f>IF(N175="sníž. přenesená",J175,0)</f>
        <v>0</v>
      </c>
      <c r="BI175" s="234">
        <f>IF(N175="nulová",J175,0)</f>
        <v>0</v>
      </c>
      <c r="BJ175" s="18" t="s">
        <v>81</v>
      </c>
      <c r="BK175" s="234">
        <f>ROUND(I175*H175,2)</f>
        <v>0</v>
      </c>
      <c r="BL175" s="18" t="s">
        <v>169</v>
      </c>
      <c r="BM175" s="233" t="s">
        <v>1238</v>
      </c>
    </row>
    <row r="176" s="2" customFormat="1">
      <c r="A176" s="39"/>
      <c r="B176" s="40"/>
      <c r="C176" s="41"/>
      <c r="D176" s="235" t="s">
        <v>159</v>
      </c>
      <c r="E176" s="41"/>
      <c r="F176" s="236" t="s">
        <v>956</v>
      </c>
      <c r="G176" s="41"/>
      <c r="H176" s="41"/>
      <c r="I176" s="237"/>
      <c r="J176" s="41"/>
      <c r="K176" s="41"/>
      <c r="L176" s="45"/>
      <c r="M176" s="238"/>
      <c r="N176" s="239"/>
      <c r="O176" s="92"/>
      <c r="P176" s="92"/>
      <c r="Q176" s="92"/>
      <c r="R176" s="92"/>
      <c r="S176" s="92"/>
      <c r="T176" s="93"/>
      <c r="U176" s="39"/>
      <c r="V176" s="39"/>
      <c r="W176" s="39"/>
      <c r="X176" s="39"/>
      <c r="Y176" s="39"/>
      <c r="Z176" s="39"/>
      <c r="AA176" s="39"/>
      <c r="AB176" s="39"/>
      <c r="AC176" s="39"/>
      <c r="AD176" s="39"/>
      <c r="AE176" s="39"/>
      <c r="AT176" s="18" t="s">
        <v>159</v>
      </c>
      <c r="AU176" s="18" t="s">
        <v>83</v>
      </c>
    </row>
    <row r="177" s="2" customFormat="1" ht="21.75" customHeight="1">
      <c r="A177" s="39"/>
      <c r="B177" s="40"/>
      <c r="C177" s="221" t="s">
        <v>218</v>
      </c>
      <c r="D177" s="221" t="s">
        <v>153</v>
      </c>
      <c r="E177" s="222" t="s">
        <v>957</v>
      </c>
      <c r="F177" s="223" t="s">
        <v>958</v>
      </c>
      <c r="G177" s="224" t="s">
        <v>950</v>
      </c>
      <c r="H177" s="225">
        <v>120.996</v>
      </c>
      <c r="I177" s="226"/>
      <c r="J177" s="227">
        <f>ROUND(I177*H177,2)</f>
        <v>0</v>
      </c>
      <c r="K177" s="228"/>
      <c r="L177" s="45"/>
      <c r="M177" s="229" t="s">
        <v>1</v>
      </c>
      <c r="N177" s="230" t="s">
        <v>38</v>
      </c>
      <c r="O177" s="92"/>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169</v>
      </c>
      <c r="AT177" s="233" t="s">
        <v>153</v>
      </c>
      <c r="AU177" s="233" t="s">
        <v>83</v>
      </c>
      <c r="AY177" s="18" t="s">
        <v>152</v>
      </c>
      <c r="BE177" s="234">
        <f>IF(N177="základní",J177,0)</f>
        <v>0</v>
      </c>
      <c r="BF177" s="234">
        <f>IF(N177="snížená",J177,0)</f>
        <v>0</v>
      </c>
      <c r="BG177" s="234">
        <f>IF(N177="zákl. přenesená",J177,0)</f>
        <v>0</v>
      </c>
      <c r="BH177" s="234">
        <f>IF(N177="sníž. přenesená",J177,0)</f>
        <v>0</v>
      </c>
      <c r="BI177" s="234">
        <f>IF(N177="nulová",J177,0)</f>
        <v>0</v>
      </c>
      <c r="BJ177" s="18" t="s">
        <v>81</v>
      </c>
      <c r="BK177" s="234">
        <f>ROUND(I177*H177,2)</f>
        <v>0</v>
      </c>
      <c r="BL177" s="18" t="s">
        <v>169</v>
      </c>
      <c r="BM177" s="233" t="s">
        <v>1239</v>
      </c>
    </row>
    <row r="178" s="2" customFormat="1">
      <c r="A178" s="39"/>
      <c r="B178" s="40"/>
      <c r="C178" s="41"/>
      <c r="D178" s="235" t="s">
        <v>159</v>
      </c>
      <c r="E178" s="41"/>
      <c r="F178" s="236" t="s">
        <v>960</v>
      </c>
      <c r="G178" s="41"/>
      <c r="H178" s="41"/>
      <c r="I178" s="237"/>
      <c r="J178" s="41"/>
      <c r="K178" s="41"/>
      <c r="L178" s="45"/>
      <c r="M178" s="238"/>
      <c r="N178" s="239"/>
      <c r="O178" s="92"/>
      <c r="P178" s="92"/>
      <c r="Q178" s="92"/>
      <c r="R178" s="92"/>
      <c r="S178" s="92"/>
      <c r="T178" s="93"/>
      <c r="U178" s="39"/>
      <c r="V178" s="39"/>
      <c r="W178" s="39"/>
      <c r="X178" s="39"/>
      <c r="Y178" s="39"/>
      <c r="Z178" s="39"/>
      <c r="AA178" s="39"/>
      <c r="AB178" s="39"/>
      <c r="AC178" s="39"/>
      <c r="AD178" s="39"/>
      <c r="AE178" s="39"/>
      <c r="AT178" s="18" t="s">
        <v>159</v>
      </c>
      <c r="AU178" s="18" t="s">
        <v>83</v>
      </c>
    </row>
    <row r="179" s="14" customFormat="1">
      <c r="A179" s="14"/>
      <c r="B179" s="276"/>
      <c r="C179" s="277"/>
      <c r="D179" s="235" t="s">
        <v>897</v>
      </c>
      <c r="E179" s="278" t="s">
        <v>1</v>
      </c>
      <c r="F179" s="279" t="s">
        <v>1240</v>
      </c>
      <c r="G179" s="277"/>
      <c r="H179" s="280">
        <v>120.996</v>
      </c>
      <c r="I179" s="281"/>
      <c r="J179" s="277"/>
      <c r="K179" s="277"/>
      <c r="L179" s="282"/>
      <c r="M179" s="283"/>
      <c r="N179" s="284"/>
      <c r="O179" s="284"/>
      <c r="P179" s="284"/>
      <c r="Q179" s="284"/>
      <c r="R179" s="284"/>
      <c r="S179" s="284"/>
      <c r="T179" s="285"/>
      <c r="U179" s="14"/>
      <c r="V179" s="14"/>
      <c r="W179" s="14"/>
      <c r="X179" s="14"/>
      <c r="Y179" s="14"/>
      <c r="Z179" s="14"/>
      <c r="AA179" s="14"/>
      <c r="AB179" s="14"/>
      <c r="AC179" s="14"/>
      <c r="AD179" s="14"/>
      <c r="AE179" s="14"/>
      <c r="AT179" s="286" t="s">
        <v>897</v>
      </c>
      <c r="AU179" s="286" t="s">
        <v>83</v>
      </c>
      <c r="AV179" s="14" t="s">
        <v>83</v>
      </c>
      <c r="AW179" s="14" t="s">
        <v>30</v>
      </c>
      <c r="AX179" s="14" t="s">
        <v>73</v>
      </c>
      <c r="AY179" s="286" t="s">
        <v>152</v>
      </c>
    </row>
    <row r="180" s="15" customFormat="1">
      <c r="A180" s="15"/>
      <c r="B180" s="287"/>
      <c r="C180" s="288"/>
      <c r="D180" s="235" t="s">
        <v>897</v>
      </c>
      <c r="E180" s="289" t="s">
        <v>1</v>
      </c>
      <c r="F180" s="290" t="s">
        <v>899</v>
      </c>
      <c r="G180" s="288"/>
      <c r="H180" s="291">
        <v>120.996</v>
      </c>
      <c r="I180" s="292"/>
      <c r="J180" s="288"/>
      <c r="K180" s="288"/>
      <c r="L180" s="293"/>
      <c r="M180" s="294"/>
      <c r="N180" s="295"/>
      <c r="O180" s="295"/>
      <c r="P180" s="295"/>
      <c r="Q180" s="295"/>
      <c r="R180" s="295"/>
      <c r="S180" s="295"/>
      <c r="T180" s="296"/>
      <c r="U180" s="15"/>
      <c r="V180" s="15"/>
      <c r="W180" s="15"/>
      <c r="X180" s="15"/>
      <c r="Y180" s="15"/>
      <c r="Z180" s="15"/>
      <c r="AA180" s="15"/>
      <c r="AB180" s="15"/>
      <c r="AC180" s="15"/>
      <c r="AD180" s="15"/>
      <c r="AE180" s="15"/>
      <c r="AT180" s="297" t="s">
        <v>897</v>
      </c>
      <c r="AU180" s="297" t="s">
        <v>83</v>
      </c>
      <c r="AV180" s="15" t="s">
        <v>169</v>
      </c>
      <c r="AW180" s="15" t="s">
        <v>30</v>
      </c>
      <c r="AX180" s="15" t="s">
        <v>81</v>
      </c>
      <c r="AY180" s="297" t="s">
        <v>152</v>
      </c>
    </row>
    <row r="181" s="2" customFormat="1" ht="21.75" customHeight="1">
      <c r="A181" s="39"/>
      <c r="B181" s="40"/>
      <c r="C181" s="221" t="s">
        <v>8</v>
      </c>
      <c r="D181" s="221" t="s">
        <v>153</v>
      </c>
      <c r="E181" s="222" t="s">
        <v>1241</v>
      </c>
      <c r="F181" s="223" t="s">
        <v>1242</v>
      </c>
      <c r="G181" s="224" t="s">
        <v>950</v>
      </c>
      <c r="H181" s="225">
        <v>19.469999999999999</v>
      </c>
      <c r="I181" s="226"/>
      <c r="J181" s="227">
        <f>ROUND(I181*H181,2)</f>
        <v>0</v>
      </c>
      <c r="K181" s="228"/>
      <c r="L181" s="45"/>
      <c r="M181" s="229" t="s">
        <v>1</v>
      </c>
      <c r="N181" s="230" t="s">
        <v>38</v>
      </c>
      <c r="O181" s="92"/>
      <c r="P181" s="231">
        <f>O181*H181</f>
        <v>0</v>
      </c>
      <c r="Q181" s="231">
        <v>0</v>
      </c>
      <c r="R181" s="231">
        <f>Q181*H181</f>
        <v>0</v>
      </c>
      <c r="S181" s="231">
        <v>0</v>
      </c>
      <c r="T181" s="232">
        <f>S181*H181</f>
        <v>0</v>
      </c>
      <c r="U181" s="39"/>
      <c r="V181" s="39"/>
      <c r="W181" s="39"/>
      <c r="X181" s="39"/>
      <c r="Y181" s="39"/>
      <c r="Z181" s="39"/>
      <c r="AA181" s="39"/>
      <c r="AB181" s="39"/>
      <c r="AC181" s="39"/>
      <c r="AD181" s="39"/>
      <c r="AE181" s="39"/>
      <c r="AR181" s="233" t="s">
        <v>169</v>
      </c>
      <c r="AT181" s="233" t="s">
        <v>153</v>
      </c>
      <c r="AU181" s="233" t="s">
        <v>83</v>
      </c>
      <c r="AY181" s="18" t="s">
        <v>152</v>
      </c>
      <c r="BE181" s="234">
        <f>IF(N181="základní",J181,0)</f>
        <v>0</v>
      </c>
      <c r="BF181" s="234">
        <f>IF(N181="snížená",J181,0)</f>
        <v>0</v>
      </c>
      <c r="BG181" s="234">
        <f>IF(N181="zákl. přenesená",J181,0)</f>
        <v>0</v>
      </c>
      <c r="BH181" s="234">
        <f>IF(N181="sníž. přenesená",J181,0)</f>
        <v>0</v>
      </c>
      <c r="BI181" s="234">
        <f>IF(N181="nulová",J181,0)</f>
        <v>0</v>
      </c>
      <c r="BJ181" s="18" t="s">
        <v>81</v>
      </c>
      <c r="BK181" s="234">
        <f>ROUND(I181*H181,2)</f>
        <v>0</v>
      </c>
      <c r="BL181" s="18" t="s">
        <v>169</v>
      </c>
      <c r="BM181" s="233" t="s">
        <v>1243</v>
      </c>
    </row>
    <row r="182" s="2" customFormat="1">
      <c r="A182" s="39"/>
      <c r="B182" s="40"/>
      <c r="C182" s="41"/>
      <c r="D182" s="235" t="s">
        <v>159</v>
      </c>
      <c r="E182" s="41"/>
      <c r="F182" s="236" t="s">
        <v>1244</v>
      </c>
      <c r="G182" s="41"/>
      <c r="H182" s="41"/>
      <c r="I182" s="237"/>
      <c r="J182" s="41"/>
      <c r="K182" s="41"/>
      <c r="L182" s="45"/>
      <c r="M182" s="251"/>
      <c r="N182" s="252"/>
      <c r="O182" s="253"/>
      <c r="P182" s="253"/>
      <c r="Q182" s="253"/>
      <c r="R182" s="253"/>
      <c r="S182" s="253"/>
      <c r="T182" s="254"/>
      <c r="U182" s="39"/>
      <c r="V182" s="39"/>
      <c r="W182" s="39"/>
      <c r="X182" s="39"/>
      <c r="Y182" s="39"/>
      <c r="Z182" s="39"/>
      <c r="AA182" s="39"/>
      <c r="AB182" s="39"/>
      <c r="AC182" s="39"/>
      <c r="AD182" s="39"/>
      <c r="AE182" s="39"/>
      <c r="AT182" s="18" t="s">
        <v>159</v>
      </c>
      <c r="AU182" s="18" t="s">
        <v>83</v>
      </c>
    </row>
    <row r="183" s="2" customFormat="1" ht="6.96" customHeight="1">
      <c r="A183" s="39"/>
      <c r="B183" s="67"/>
      <c r="C183" s="68"/>
      <c r="D183" s="68"/>
      <c r="E183" s="68"/>
      <c r="F183" s="68"/>
      <c r="G183" s="68"/>
      <c r="H183" s="68"/>
      <c r="I183" s="68"/>
      <c r="J183" s="68"/>
      <c r="K183" s="68"/>
      <c r="L183" s="45"/>
      <c r="M183" s="39"/>
      <c r="O183" s="39"/>
      <c r="P183" s="39"/>
      <c r="Q183" s="39"/>
      <c r="R183" s="39"/>
      <c r="S183" s="39"/>
      <c r="T183" s="39"/>
      <c r="U183" s="39"/>
      <c r="V183" s="39"/>
      <c r="W183" s="39"/>
      <c r="X183" s="39"/>
      <c r="Y183" s="39"/>
      <c r="Z183" s="39"/>
      <c r="AA183" s="39"/>
      <c r="AB183" s="39"/>
      <c r="AC183" s="39"/>
      <c r="AD183" s="39"/>
      <c r="AE183" s="39"/>
    </row>
  </sheetData>
  <sheetProtection sheet="1" autoFilter="0" formatColumns="0" formatRows="0" objects="1" scenarios="1" spinCount="100000" saltValue="VZnXyjTJW/zwehb7+nkTToE+m3DZkSSm8jGKMDuv/L5HnmQk+ToIpkKJKXw4inTBGhuAClYyRM5S6vUTsg1Law==" hashValue="hKFvdMqgupiTzhqWUME8gg/E/CLsLwqGQWTT5FfZkkmahqyJ5KXXIuhuxG7o//mU1mgWfO54dudSgGdPZ2vd+g==" algorithmName="SHA-512" password="CC35"/>
  <autoFilter ref="C118:K182"/>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1245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ROUND((SUM(BE125:BE291)),  2)</f>
        <v>0</v>
      </c>
      <c r="G33" s="39"/>
      <c r="H33" s="39"/>
      <c r="I33" s="165">
        <v>0.20999999999999999</v>
      </c>
      <c r="J33" s="164">
        <f>ROUND(((SUM(BE125:BE291))*I33),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ROUND((SUM(BF125:BF291)),  2)</f>
        <v>0</v>
      </c>
      <c r="G34" s="39"/>
      <c r="H34" s="39"/>
      <c r="I34" s="165">
        <v>0.14999999999999999</v>
      </c>
      <c r="J34" s="164">
        <f>ROUND(((SUM(BF125:BF291))*I34),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ROUND((SUM(BG125:BG291)),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ROUND((SUM(BH125:BH291)),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ROUND((SUM(BI125:BI291)),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SO02 - Hrací plocha (skla...</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J126</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J127</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1246</v>
      </c>
      <c r="E99" s="257"/>
      <c r="F99" s="257"/>
      <c r="G99" s="257"/>
      <c r="H99" s="257"/>
      <c r="I99" s="257"/>
      <c r="J99" s="258">
        <f>J150</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1247</v>
      </c>
      <c r="E100" s="257"/>
      <c r="F100" s="257"/>
      <c r="G100" s="257"/>
      <c r="H100" s="257"/>
      <c r="I100" s="257"/>
      <c r="J100" s="258">
        <f>J184</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1248</v>
      </c>
      <c r="E101" s="257"/>
      <c r="F101" s="257"/>
      <c r="G101" s="257"/>
      <c r="H101" s="257"/>
      <c r="I101" s="257"/>
      <c r="J101" s="258">
        <f>J214</f>
        <v>0</v>
      </c>
      <c r="K101" s="134"/>
      <c r="L101" s="259"/>
      <c r="S101" s="12"/>
      <c r="T101" s="12"/>
      <c r="U101" s="12"/>
      <c r="V101" s="12"/>
      <c r="W101" s="12"/>
      <c r="X101" s="12"/>
      <c r="Y101" s="12"/>
      <c r="Z101" s="12"/>
      <c r="AA101" s="12"/>
      <c r="AB101" s="12"/>
      <c r="AC101" s="12"/>
      <c r="AD101" s="12"/>
      <c r="AE101" s="12"/>
    </row>
    <row r="102" s="12" customFormat="1" ht="19.92" customHeight="1">
      <c r="A102" s="12"/>
      <c r="B102" s="255"/>
      <c r="C102" s="134"/>
      <c r="D102" s="256" t="s">
        <v>1249</v>
      </c>
      <c r="E102" s="257"/>
      <c r="F102" s="257"/>
      <c r="G102" s="257"/>
      <c r="H102" s="257"/>
      <c r="I102" s="257"/>
      <c r="J102" s="258">
        <f>J237</f>
        <v>0</v>
      </c>
      <c r="K102" s="134"/>
      <c r="L102" s="259"/>
      <c r="S102" s="12"/>
      <c r="T102" s="12"/>
      <c r="U102" s="12"/>
      <c r="V102" s="12"/>
      <c r="W102" s="12"/>
      <c r="X102" s="12"/>
      <c r="Y102" s="12"/>
      <c r="Z102" s="12"/>
      <c r="AA102" s="12"/>
      <c r="AB102" s="12"/>
      <c r="AC102" s="12"/>
      <c r="AD102" s="12"/>
      <c r="AE102" s="12"/>
    </row>
    <row r="103" s="12" customFormat="1" ht="19.92" customHeight="1">
      <c r="A103" s="12"/>
      <c r="B103" s="255"/>
      <c r="C103" s="134"/>
      <c r="D103" s="256" t="s">
        <v>878</v>
      </c>
      <c r="E103" s="257"/>
      <c r="F103" s="257"/>
      <c r="G103" s="257"/>
      <c r="H103" s="257"/>
      <c r="I103" s="257"/>
      <c r="J103" s="258">
        <f>J278</f>
        <v>0</v>
      </c>
      <c r="K103" s="134"/>
      <c r="L103" s="259"/>
      <c r="S103" s="12"/>
      <c r="T103" s="12"/>
      <c r="U103" s="12"/>
      <c r="V103" s="12"/>
      <c r="W103" s="12"/>
      <c r="X103" s="12"/>
      <c r="Y103" s="12"/>
      <c r="Z103" s="12"/>
      <c r="AA103" s="12"/>
      <c r="AB103" s="12"/>
      <c r="AC103" s="12"/>
      <c r="AD103" s="12"/>
      <c r="AE103" s="12"/>
    </row>
    <row r="104" s="9" customFormat="1" ht="24.96" customHeight="1">
      <c r="A104" s="9"/>
      <c r="B104" s="189"/>
      <c r="C104" s="190"/>
      <c r="D104" s="191" t="s">
        <v>273</v>
      </c>
      <c r="E104" s="192"/>
      <c r="F104" s="192"/>
      <c r="G104" s="192"/>
      <c r="H104" s="192"/>
      <c r="I104" s="192"/>
      <c r="J104" s="193">
        <f>J281</f>
        <v>0</v>
      </c>
      <c r="K104" s="190"/>
      <c r="L104" s="194"/>
      <c r="S104" s="9"/>
      <c r="T104" s="9"/>
      <c r="U104" s="9"/>
      <c r="V104" s="9"/>
      <c r="W104" s="9"/>
      <c r="X104" s="9"/>
      <c r="Y104" s="9"/>
      <c r="Z104" s="9"/>
      <c r="AA104" s="9"/>
      <c r="AB104" s="9"/>
      <c r="AC104" s="9"/>
      <c r="AD104" s="9"/>
      <c r="AE104" s="9"/>
    </row>
    <row r="105" s="12" customFormat="1" ht="19.92" customHeight="1">
      <c r="A105" s="12"/>
      <c r="B105" s="255"/>
      <c r="C105" s="134"/>
      <c r="D105" s="256" t="s">
        <v>1250</v>
      </c>
      <c r="E105" s="257"/>
      <c r="F105" s="257"/>
      <c r="G105" s="257"/>
      <c r="H105" s="257"/>
      <c r="I105" s="257"/>
      <c r="J105" s="258">
        <f>J282</f>
        <v>0</v>
      </c>
      <c r="K105" s="134"/>
      <c r="L105" s="259"/>
      <c r="S105" s="12"/>
      <c r="T105" s="12"/>
      <c r="U105" s="12"/>
      <c r="V105" s="12"/>
      <c r="W105" s="12"/>
      <c r="X105" s="12"/>
      <c r="Y105" s="12"/>
      <c r="Z105" s="12"/>
      <c r="AA105" s="12"/>
      <c r="AB105" s="12"/>
      <c r="AC105" s="12"/>
      <c r="AD105" s="12"/>
      <c r="AE105" s="12"/>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137</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26.25" customHeight="1">
      <c r="A115" s="39"/>
      <c r="B115" s="40"/>
      <c r="C115" s="41"/>
      <c r="D115" s="41"/>
      <c r="E115" s="184" t="str">
        <f>E7</f>
        <v>Zvýšení kvaity psychiatrické péče- rekonstrukce pavilonu psychiatrie, KZ MN UL</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125</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SO02 - Hrací plocha (skla...</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 xml:space="preserve"> </v>
      </c>
      <c r="G119" s="41"/>
      <c r="H119" s="41"/>
      <c r="I119" s="33" t="s">
        <v>22</v>
      </c>
      <c r="J119" s="80" t="str">
        <f>IF(J12="","",J12)</f>
        <v>3. 5. 2021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 xml:space="preserve"> </v>
      </c>
      <c r="G121" s="41"/>
      <c r="H121" s="41"/>
      <c r="I121" s="33" t="s">
        <v>29</v>
      </c>
      <c r="J121" s="37" t="str">
        <f>E21</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27</v>
      </c>
      <c r="D122" s="41"/>
      <c r="E122" s="41"/>
      <c r="F122" s="28" t="str">
        <f>IF(E18="","",E18)</f>
        <v>Vyplň údaj</v>
      </c>
      <c r="G122" s="41"/>
      <c r="H122" s="41"/>
      <c r="I122" s="33" t="s">
        <v>31</v>
      </c>
      <c r="J122" s="37" t="str">
        <f>E24</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0" customFormat="1" ht="29.28" customHeight="1">
      <c r="A124" s="195"/>
      <c r="B124" s="196"/>
      <c r="C124" s="197" t="s">
        <v>138</v>
      </c>
      <c r="D124" s="198" t="s">
        <v>58</v>
      </c>
      <c r="E124" s="198" t="s">
        <v>54</v>
      </c>
      <c r="F124" s="198" t="s">
        <v>55</v>
      </c>
      <c r="G124" s="198" t="s">
        <v>139</v>
      </c>
      <c r="H124" s="198" t="s">
        <v>140</v>
      </c>
      <c r="I124" s="198" t="s">
        <v>141</v>
      </c>
      <c r="J124" s="199" t="s">
        <v>129</v>
      </c>
      <c r="K124" s="200" t="s">
        <v>142</v>
      </c>
      <c r="L124" s="201"/>
      <c r="M124" s="101" t="s">
        <v>1</v>
      </c>
      <c r="N124" s="102" t="s">
        <v>37</v>
      </c>
      <c r="O124" s="102" t="s">
        <v>143</v>
      </c>
      <c r="P124" s="102" t="s">
        <v>144</v>
      </c>
      <c r="Q124" s="102" t="s">
        <v>145</v>
      </c>
      <c r="R124" s="102" t="s">
        <v>146</v>
      </c>
      <c r="S124" s="102" t="s">
        <v>147</v>
      </c>
      <c r="T124" s="103" t="s">
        <v>148</v>
      </c>
      <c r="U124" s="195"/>
      <c r="V124" s="195"/>
      <c r="W124" s="195"/>
      <c r="X124" s="195"/>
      <c r="Y124" s="195"/>
      <c r="Z124" s="195"/>
      <c r="AA124" s="195"/>
      <c r="AB124" s="195"/>
      <c r="AC124" s="195"/>
      <c r="AD124" s="195"/>
      <c r="AE124" s="195"/>
    </row>
    <row r="125" s="2" customFormat="1" ht="22.8" customHeight="1">
      <c r="A125" s="39"/>
      <c r="B125" s="40"/>
      <c r="C125" s="108" t="s">
        <v>149</v>
      </c>
      <c r="D125" s="41"/>
      <c r="E125" s="41"/>
      <c r="F125" s="41"/>
      <c r="G125" s="41"/>
      <c r="H125" s="41"/>
      <c r="I125" s="41"/>
      <c r="J125" s="202">
        <f>BK125</f>
        <v>0</v>
      </c>
      <c r="K125" s="41"/>
      <c r="L125" s="45"/>
      <c r="M125" s="104"/>
      <c r="N125" s="203"/>
      <c r="O125" s="105"/>
      <c r="P125" s="204">
        <f>P126+P281</f>
        <v>0</v>
      </c>
      <c r="Q125" s="105"/>
      <c r="R125" s="204">
        <f>R126+R281</f>
        <v>0</v>
      </c>
      <c r="S125" s="105"/>
      <c r="T125" s="205">
        <f>T126+T281</f>
        <v>0</v>
      </c>
      <c r="U125" s="39"/>
      <c r="V125" s="39"/>
      <c r="W125" s="39"/>
      <c r="X125" s="39"/>
      <c r="Y125" s="39"/>
      <c r="Z125" s="39"/>
      <c r="AA125" s="39"/>
      <c r="AB125" s="39"/>
      <c r="AC125" s="39"/>
      <c r="AD125" s="39"/>
      <c r="AE125" s="39"/>
      <c r="AT125" s="18" t="s">
        <v>72</v>
      </c>
      <c r="AU125" s="18" t="s">
        <v>131</v>
      </c>
      <c r="BK125" s="206">
        <f>BK126+BK281</f>
        <v>0</v>
      </c>
    </row>
    <row r="126" s="11" customFormat="1" ht="25.92" customHeight="1">
      <c r="A126" s="11"/>
      <c r="B126" s="207"/>
      <c r="C126" s="208"/>
      <c r="D126" s="209" t="s">
        <v>72</v>
      </c>
      <c r="E126" s="210" t="s">
        <v>890</v>
      </c>
      <c r="F126" s="210" t="s">
        <v>891</v>
      </c>
      <c r="G126" s="208"/>
      <c r="H126" s="208"/>
      <c r="I126" s="211"/>
      <c r="J126" s="212">
        <f>BK126</f>
        <v>0</v>
      </c>
      <c r="K126" s="208"/>
      <c r="L126" s="213"/>
      <c r="M126" s="214"/>
      <c r="N126" s="215"/>
      <c r="O126" s="215"/>
      <c r="P126" s="216">
        <f>P127+P150+P184+P214+P237+P278</f>
        <v>0</v>
      </c>
      <c r="Q126" s="215"/>
      <c r="R126" s="216">
        <f>R127+R150+R184+R214+R237+R278</f>
        <v>0</v>
      </c>
      <c r="S126" s="215"/>
      <c r="T126" s="217">
        <f>T127+T150+T184+T214+T237+T278</f>
        <v>0</v>
      </c>
      <c r="U126" s="11"/>
      <c r="V126" s="11"/>
      <c r="W126" s="11"/>
      <c r="X126" s="11"/>
      <c r="Y126" s="11"/>
      <c r="Z126" s="11"/>
      <c r="AA126" s="11"/>
      <c r="AB126" s="11"/>
      <c r="AC126" s="11"/>
      <c r="AD126" s="11"/>
      <c r="AE126" s="11"/>
      <c r="AR126" s="218" t="s">
        <v>81</v>
      </c>
      <c r="AT126" s="219" t="s">
        <v>72</v>
      </c>
      <c r="AU126" s="219" t="s">
        <v>73</v>
      </c>
      <c r="AY126" s="218" t="s">
        <v>152</v>
      </c>
      <c r="BK126" s="220">
        <f>BK127+BK150+BK184+BK214+BK237+BK278</f>
        <v>0</v>
      </c>
    </row>
    <row r="127" s="11" customFormat="1" ht="22.8" customHeight="1">
      <c r="A127" s="11"/>
      <c r="B127" s="207"/>
      <c r="C127" s="208"/>
      <c r="D127" s="209" t="s">
        <v>72</v>
      </c>
      <c r="E127" s="260" t="s">
        <v>81</v>
      </c>
      <c r="F127" s="260" t="s">
        <v>1173</v>
      </c>
      <c r="G127" s="208"/>
      <c r="H127" s="208"/>
      <c r="I127" s="211"/>
      <c r="J127" s="261">
        <f>BK127</f>
        <v>0</v>
      </c>
      <c r="K127" s="208"/>
      <c r="L127" s="213"/>
      <c r="M127" s="214"/>
      <c r="N127" s="215"/>
      <c r="O127" s="215"/>
      <c r="P127" s="216">
        <f>SUM(P128:P149)</f>
        <v>0</v>
      </c>
      <c r="Q127" s="215"/>
      <c r="R127" s="216">
        <f>SUM(R128:R149)</f>
        <v>0</v>
      </c>
      <c r="S127" s="215"/>
      <c r="T127" s="217">
        <f>SUM(T128:T149)</f>
        <v>0</v>
      </c>
      <c r="U127" s="11"/>
      <c r="V127" s="11"/>
      <c r="W127" s="11"/>
      <c r="X127" s="11"/>
      <c r="Y127" s="11"/>
      <c r="Z127" s="11"/>
      <c r="AA127" s="11"/>
      <c r="AB127" s="11"/>
      <c r="AC127" s="11"/>
      <c r="AD127" s="11"/>
      <c r="AE127" s="11"/>
      <c r="AR127" s="218" t="s">
        <v>81</v>
      </c>
      <c r="AT127" s="219" t="s">
        <v>72</v>
      </c>
      <c r="AU127" s="219" t="s">
        <v>81</v>
      </c>
      <c r="AY127" s="218" t="s">
        <v>152</v>
      </c>
      <c r="BK127" s="220">
        <f>SUM(BK128:BK149)</f>
        <v>0</v>
      </c>
    </row>
    <row r="128" s="2" customFormat="1" ht="21.75" customHeight="1">
      <c r="A128" s="39"/>
      <c r="B128" s="40"/>
      <c r="C128" s="221" t="s">
        <v>81</v>
      </c>
      <c r="D128" s="221" t="s">
        <v>153</v>
      </c>
      <c r="E128" s="222" t="s">
        <v>1251</v>
      </c>
      <c r="F128" s="223" t="s">
        <v>1252</v>
      </c>
      <c r="G128" s="224" t="s">
        <v>700</v>
      </c>
      <c r="H128" s="225">
        <v>2.738</v>
      </c>
      <c r="I128" s="226"/>
      <c r="J128" s="227">
        <f>ROUND(I128*H128,2)</f>
        <v>0</v>
      </c>
      <c r="K128" s="228"/>
      <c r="L128" s="45"/>
      <c r="M128" s="229" t="s">
        <v>1</v>
      </c>
      <c r="N128" s="230" t="s">
        <v>38</v>
      </c>
      <c r="O128" s="92"/>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169</v>
      </c>
      <c r="AT128" s="233" t="s">
        <v>153</v>
      </c>
      <c r="AU128" s="233" t="s">
        <v>83</v>
      </c>
      <c r="AY128" s="18" t="s">
        <v>152</v>
      </c>
      <c r="BE128" s="234">
        <f>IF(N128="základní",J128,0)</f>
        <v>0</v>
      </c>
      <c r="BF128" s="234">
        <f>IF(N128="snížená",J128,0)</f>
        <v>0</v>
      </c>
      <c r="BG128" s="234">
        <f>IF(N128="zákl. přenesená",J128,0)</f>
        <v>0</v>
      </c>
      <c r="BH128" s="234">
        <f>IF(N128="sníž. přenesená",J128,0)</f>
        <v>0</v>
      </c>
      <c r="BI128" s="234">
        <f>IF(N128="nulová",J128,0)</f>
        <v>0</v>
      </c>
      <c r="BJ128" s="18" t="s">
        <v>81</v>
      </c>
      <c r="BK128" s="234">
        <f>ROUND(I128*H128,2)</f>
        <v>0</v>
      </c>
      <c r="BL128" s="18" t="s">
        <v>169</v>
      </c>
      <c r="BM128" s="233" t="s">
        <v>1253</v>
      </c>
    </row>
    <row r="129" s="2" customFormat="1">
      <c r="A129" s="39"/>
      <c r="B129" s="40"/>
      <c r="C129" s="41"/>
      <c r="D129" s="235" t="s">
        <v>159</v>
      </c>
      <c r="E129" s="41"/>
      <c r="F129" s="236" t="s">
        <v>1254</v>
      </c>
      <c r="G129" s="41"/>
      <c r="H129" s="41"/>
      <c r="I129" s="237"/>
      <c r="J129" s="41"/>
      <c r="K129" s="41"/>
      <c r="L129" s="45"/>
      <c r="M129" s="238"/>
      <c r="N129" s="239"/>
      <c r="O129" s="92"/>
      <c r="P129" s="92"/>
      <c r="Q129" s="92"/>
      <c r="R129" s="92"/>
      <c r="S129" s="92"/>
      <c r="T129" s="93"/>
      <c r="U129" s="39"/>
      <c r="V129" s="39"/>
      <c r="W129" s="39"/>
      <c r="X129" s="39"/>
      <c r="Y129" s="39"/>
      <c r="Z129" s="39"/>
      <c r="AA129" s="39"/>
      <c r="AB129" s="39"/>
      <c r="AC129" s="39"/>
      <c r="AD129" s="39"/>
      <c r="AE129" s="39"/>
      <c r="AT129" s="18" t="s">
        <v>159</v>
      </c>
      <c r="AU129" s="18" t="s">
        <v>83</v>
      </c>
    </row>
    <row r="130" s="14" customFormat="1">
      <c r="A130" s="14"/>
      <c r="B130" s="276"/>
      <c r="C130" s="277"/>
      <c r="D130" s="235" t="s">
        <v>897</v>
      </c>
      <c r="E130" s="278" t="s">
        <v>1</v>
      </c>
      <c r="F130" s="279" t="s">
        <v>1255</v>
      </c>
      <c r="G130" s="277"/>
      <c r="H130" s="280">
        <v>1.1699999999999999</v>
      </c>
      <c r="I130" s="281"/>
      <c r="J130" s="277"/>
      <c r="K130" s="277"/>
      <c r="L130" s="282"/>
      <c r="M130" s="283"/>
      <c r="N130" s="284"/>
      <c r="O130" s="284"/>
      <c r="P130" s="284"/>
      <c r="Q130" s="284"/>
      <c r="R130" s="284"/>
      <c r="S130" s="284"/>
      <c r="T130" s="285"/>
      <c r="U130" s="14"/>
      <c r="V130" s="14"/>
      <c r="W130" s="14"/>
      <c r="X130" s="14"/>
      <c r="Y130" s="14"/>
      <c r="Z130" s="14"/>
      <c r="AA130" s="14"/>
      <c r="AB130" s="14"/>
      <c r="AC130" s="14"/>
      <c r="AD130" s="14"/>
      <c r="AE130" s="14"/>
      <c r="AT130" s="286" t="s">
        <v>897</v>
      </c>
      <c r="AU130" s="286" t="s">
        <v>83</v>
      </c>
      <c r="AV130" s="14" t="s">
        <v>83</v>
      </c>
      <c r="AW130" s="14" t="s">
        <v>30</v>
      </c>
      <c r="AX130" s="14" t="s">
        <v>73</v>
      </c>
      <c r="AY130" s="286" t="s">
        <v>152</v>
      </c>
    </row>
    <row r="131" s="14" customFormat="1">
      <c r="A131" s="14"/>
      <c r="B131" s="276"/>
      <c r="C131" s="277"/>
      <c r="D131" s="235" t="s">
        <v>897</v>
      </c>
      <c r="E131" s="278" t="s">
        <v>1</v>
      </c>
      <c r="F131" s="279" t="s">
        <v>1256</v>
      </c>
      <c r="G131" s="277"/>
      <c r="H131" s="280">
        <v>0.192</v>
      </c>
      <c r="I131" s="281"/>
      <c r="J131" s="277"/>
      <c r="K131" s="277"/>
      <c r="L131" s="282"/>
      <c r="M131" s="283"/>
      <c r="N131" s="284"/>
      <c r="O131" s="284"/>
      <c r="P131" s="284"/>
      <c r="Q131" s="284"/>
      <c r="R131" s="284"/>
      <c r="S131" s="284"/>
      <c r="T131" s="285"/>
      <c r="U131" s="14"/>
      <c r="V131" s="14"/>
      <c r="W131" s="14"/>
      <c r="X131" s="14"/>
      <c r="Y131" s="14"/>
      <c r="Z131" s="14"/>
      <c r="AA131" s="14"/>
      <c r="AB131" s="14"/>
      <c r="AC131" s="14"/>
      <c r="AD131" s="14"/>
      <c r="AE131" s="14"/>
      <c r="AT131" s="286" t="s">
        <v>897</v>
      </c>
      <c r="AU131" s="286" t="s">
        <v>83</v>
      </c>
      <c r="AV131" s="14" t="s">
        <v>83</v>
      </c>
      <c r="AW131" s="14" t="s">
        <v>30</v>
      </c>
      <c r="AX131" s="14" t="s">
        <v>73</v>
      </c>
      <c r="AY131" s="286" t="s">
        <v>152</v>
      </c>
    </row>
    <row r="132" s="14" customFormat="1">
      <c r="A132" s="14"/>
      <c r="B132" s="276"/>
      <c r="C132" s="277"/>
      <c r="D132" s="235" t="s">
        <v>897</v>
      </c>
      <c r="E132" s="278" t="s">
        <v>1</v>
      </c>
      <c r="F132" s="279" t="s">
        <v>1257</v>
      </c>
      <c r="G132" s="277"/>
      <c r="H132" s="280">
        <v>0.92400000000000004</v>
      </c>
      <c r="I132" s="281"/>
      <c r="J132" s="277"/>
      <c r="K132" s="277"/>
      <c r="L132" s="282"/>
      <c r="M132" s="283"/>
      <c r="N132" s="284"/>
      <c r="O132" s="284"/>
      <c r="P132" s="284"/>
      <c r="Q132" s="284"/>
      <c r="R132" s="284"/>
      <c r="S132" s="284"/>
      <c r="T132" s="285"/>
      <c r="U132" s="14"/>
      <c r="V132" s="14"/>
      <c r="W132" s="14"/>
      <c r="X132" s="14"/>
      <c r="Y132" s="14"/>
      <c r="Z132" s="14"/>
      <c r="AA132" s="14"/>
      <c r="AB132" s="14"/>
      <c r="AC132" s="14"/>
      <c r="AD132" s="14"/>
      <c r="AE132" s="14"/>
      <c r="AT132" s="286" t="s">
        <v>897</v>
      </c>
      <c r="AU132" s="286" t="s">
        <v>83</v>
      </c>
      <c r="AV132" s="14" t="s">
        <v>83</v>
      </c>
      <c r="AW132" s="14" t="s">
        <v>30</v>
      </c>
      <c r="AX132" s="14" t="s">
        <v>73</v>
      </c>
      <c r="AY132" s="286" t="s">
        <v>152</v>
      </c>
    </row>
    <row r="133" s="14" customFormat="1">
      <c r="A133" s="14"/>
      <c r="B133" s="276"/>
      <c r="C133" s="277"/>
      <c r="D133" s="235" t="s">
        <v>897</v>
      </c>
      <c r="E133" s="278" t="s">
        <v>1</v>
      </c>
      <c r="F133" s="279" t="s">
        <v>1258</v>
      </c>
      <c r="G133" s="277"/>
      <c r="H133" s="280">
        <v>0.45200000000000001</v>
      </c>
      <c r="I133" s="281"/>
      <c r="J133" s="277"/>
      <c r="K133" s="277"/>
      <c r="L133" s="282"/>
      <c r="M133" s="283"/>
      <c r="N133" s="284"/>
      <c r="O133" s="284"/>
      <c r="P133" s="284"/>
      <c r="Q133" s="284"/>
      <c r="R133" s="284"/>
      <c r="S133" s="284"/>
      <c r="T133" s="285"/>
      <c r="U133" s="14"/>
      <c r="V133" s="14"/>
      <c r="W133" s="14"/>
      <c r="X133" s="14"/>
      <c r="Y133" s="14"/>
      <c r="Z133" s="14"/>
      <c r="AA133" s="14"/>
      <c r="AB133" s="14"/>
      <c r="AC133" s="14"/>
      <c r="AD133" s="14"/>
      <c r="AE133" s="14"/>
      <c r="AT133" s="286" t="s">
        <v>897</v>
      </c>
      <c r="AU133" s="286" t="s">
        <v>83</v>
      </c>
      <c r="AV133" s="14" t="s">
        <v>83</v>
      </c>
      <c r="AW133" s="14" t="s">
        <v>30</v>
      </c>
      <c r="AX133" s="14" t="s">
        <v>73</v>
      </c>
      <c r="AY133" s="286" t="s">
        <v>152</v>
      </c>
    </row>
    <row r="134" s="15" customFormat="1">
      <c r="A134" s="15"/>
      <c r="B134" s="287"/>
      <c r="C134" s="288"/>
      <c r="D134" s="235" t="s">
        <v>897</v>
      </c>
      <c r="E134" s="289" t="s">
        <v>1</v>
      </c>
      <c r="F134" s="290" t="s">
        <v>899</v>
      </c>
      <c r="G134" s="288"/>
      <c r="H134" s="291">
        <v>2.738</v>
      </c>
      <c r="I134" s="292"/>
      <c r="J134" s="288"/>
      <c r="K134" s="288"/>
      <c r="L134" s="293"/>
      <c r="M134" s="294"/>
      <c r="N134" s="295"/>
      <c r="O134" s="295"/>
      <c r="P134" s="295"/>
      <c r="Q134" s="295"/>
      <c r="R134" s="295"/>
      <c r="S134" s="295"/>
      <c r="T134" s="296"/>
      <c r="U134" s="15"/>
      <c r="V134" s="15"/>
      <c r="W134" s="15"/>
      <c r="X134" s="15"/>
      <c r="Y134" s="15"/>
      <c r="Z134" s="15"/>
      <c r="AA134" s="15"/>
      <c r="AB134" s="15"/>
      <c r="AC134" s="15"/>
      <c r="AD134" s="15"/>
      <c r="AE134" s="15"/>
      <c r="AT134" s="297" t="s">
        <v>897</v>
      </c>
      <c r="AU134" s="297" t="s">
        <v>83</v>
      </c>
      <c r="AV134" s="15" t="s">
        <v>169</v>
      </c>
      <c r="AW134" s="15" t="s">
        <v>30</v>
      </c>
      <c r="AX134" s="15" t="s">
        <v>81</v>
      </c>
      <c r="AY134" s="297" t="s">
        <v>152</v>
      </c>
    </row>
    <row r="135" s="2" customFormat="1" ht="21.75" customHeight="1">
      <c r="A135" s="39"/>
      <c r="B135" s="40"/>
      <c r="C135" s="221" t="s">
        <v>83</v>
      </c>
      <c r="D135" s="221" t="s">
        <v>153</v>
      </c>
      <c r="E135" s="222" t="s">
        <v>1259</v>
      </c>
      <c r="F135" s="223" t="s">
        <v>1260</v>
      </c>
      <c r="G135" s="224" t="s">
        <v>700</v>
      </c>
      <c r="H135" s="225">
        <v>2.738</v>
      </c>
      <c r="I135" s="226"/>
      <c r="J135" s="227">
        <f>ROUND(I135*H135,2)</f>
        <v>0</v>
      </c>
      <c r="K135" s="228"/>
      <c r="L135" s="45"/>
      <c r="M135" s="229" t="s">
        <v>1</v>
      </c>
      <c r="N135" s="230" t="s">
        <v>38</v>
      </c>
      <c r="O135" s="92"/>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169</v>
      </c>
      <c r="AT135" s="233" t="s">
        <v>153</v>
      </c>
      <c r="AU135" s="233" t="s">
        <v>83</v>
      </c>
      <c r="AY135" s="18" t="s">
        <v>152</v>
      </c>
      <c r="BE135" s="234">
        <f>IF(N135="základní",J135,0)</f>
        <v>0</v>
      </c>
      <c r="BF135" s="234">
        <f>IF(N135="snížená",J135,0)</f>
        <v>0</v>
      </c>
      <c r="BG135" s="234">
        <f>IF(N135="zákl. přenesená",J135,0)</f>
        <v>0</v>
      </c>
      <c r="BH135" s="234">
        <f>IF(N135="sníž. přenesená",J135,0)</f>
        <v>0</v>
      </c>
      <c r="BI135" s="234">
        <f>IF(N135="nulová",J135,0)</f>
        <v>0</v>
      </c>
      <c r="BJ135" s="18" t="s">
        <v>81</v>
      </c>
      <c r="BK135" s="234">
        <f>ROUND(I135*H135,2)</f>
        <v>0</v>
      </c>
      <c r="BL135" s="18" t="s">
        <v>169</v>
      </c>
      <c r="BM135" s="233" t="s">
        <v>1261</v>
      </c>
    </row>
    <row r="136" s="2" customFormat="1">
      <c r="A136" s="39"/>
      <c r="B136" s="40"/>
      <c r="C136" s="41"/>
      <c r="D136" s="235" t="s">
        <v>159</v>
      </c>
      <c r="E136" s="41"/>
      <c r="F136" s="236" t="s">
        <v>1262</v>
      </c>
      <c r="G136" s="41"/>
      <c r="H136" s="41"/>
      <c r="I136" s="237"/>
      <c r="J136" s="41"/>
      <c r="K136" s="41"/>
      <c r="L136" s="45"/>
      <c r="M136" s="238"/>
      <c r="N136" s="239"/>
      <c r="O136" s="92"/>
      <c r="P136" s="92"/>
      <c r="Q136" s="92"/>
      <c r="R136" s="92"/>
      <c r="S136" s="92"/>
      <c r="T136" s="93"/>
      <c r="U136" s="39"/>
      <c r="V136" s="39"/>
      <c r="W136" s="39"/>
      <c r="X136" s="39"/>
      <c r="Y136" s="39"/>
      <c r="Z136" s="39"/>
      <c r="AA136" s="39"/>
      <c r="AB136" s="39"/>
      <c r="AC136" s="39"/>
      <c r="AD136" s="39"/>
      <c r="AE136" s="39"/>
      <c r="AT136" s="18" t="s">
        <v>159</v>
      </c>
      <c r="AU136" s="18" t="s">
        <v>83</v>
      </c>
    </row>
    <row r="137" s="2" customFormat="1" ht="21.75" customHeight="1">
      <c r="A137" s="39"/>
      <c r="B137" s="40"/>
      <c r="C137" s="221" t="s">
        <v>165</v>
      </c>
      <c r="D137" s="221" t="s">
        <v>153</v>
      </c>
      <c r="E137" s="222" t="s">
        <v>1206</v>
      </c>
      <c r="F137" s="223" t="s">
        <v>1207</v>
      </c>
      <c r="G137" s="224" t="s">
        <v>700</v>
      </c>
      <c r="H137" s="225">
        <v>5.476</v>
      </c>
      <c r="I137" s="226"/>
      <c r="J137" s="227">
        <f>ROUND(I137*H137,2)</f>
        <v>0</v>
      </c>
      <c r="K137" s="228"/>
      <c r="L137" s="45"/>
      <c r="M137" s="229" t="s">
        <v>1</v>
      </c>
      <c r="N137" s="230" t="s">
        <v>38</v>
      </c>
      <c r="O137" s="92"/>
      <c r="P137" s="231">
        <f>O137*H137</f>
        <v>0</v>
      </c>
      <c r="Q137" s="231">
        <v>0</v>
      </c>
      <c r="R137" s="231">
        <f>Q137*H137</f>
        <v>0</v>
      </c>
      <c r="S137" s="231">
        <v>0</v>
      </c>
      <c r="T137" s="232">
        <f>S137*H137</f>
        <v>0</v>
      </c>
      <c r="U137" s="39"/>
      <c r="V137" s="39"/>
      <c r="W137" s="39"/>
      <c r="X137" s="39"/>
      <c r="Y137" s="39"/>
      <c r="Z137" s="39"/>
      <c r="AA137" s="39"/>
      <c r="AB137" s="39"/>
      <c r="AC137" s="39"/>
      <c r="AD137" s="39"/>
      <c r="AE137" s="39"/>
      <c r="AR137" s="233" t="s">
        <v>169</v>
      </c>
      <c r="AT137" s="233" t="s">
        <v>153</v>
      </c>
      <c r="AU137" s="233" t="s">
        <v>83</v>
      </c>
      <c r="AY137" s="18" t="s">
        <v>152</v>
      </c>
      <c r="BE137" s="234">
        <f>IF(N137="základní",J137,0)</f>
        <v>0</v>
      </c>
      <c r="BF137" s="234">
        <f>IF(N137="snížená",J137,0)</f>
        <v>0</v>
      </c>
      <c r="BG137" s="234">
        <f>IF(N137="zákl. přenesená",J137,0)</f>
        <v>0</v>
      </c>
      <c r="BH137" s="234">
        <f>IF(N137="sníž. přenesená",J137,0)</f>
        <v>0</v>
      </c>
      <c r="BI137" s="234">
        <f>IF(N137="nulová",J137,0)</f>
        <v>0</v>
      </c>
      <c r="BJ137" s="18" t="s">
        <v>81</v>
      </c>
      <c r="BK137" s="234">
        <f>ROUND(I137*H137,2)</f>
        <v>0</v>
      </c>
      <c r="BL137" s="18" t="s">
        <v>169</v>
      </c>
      <c r="BM137" s="233" t="s">
        <v>1263</v>
      </c>
    </row>
    <row r="138" s="2" customFormat="1">
      <c r="A138" s="39"/>
      <c r="B138" s="40"/>
      <c r="C138" s="41"/>
      <c r="D138" s="235" t="s">
        <v>159</v>
      </c>
      <c r="E138" s="41"/>
      <c r="F138" s="236" t="s">
        <v>1209</v>
      </c>
      <c r="G138" s="41"/>
      <c r="H138" s="41"/>
      <c r="I138" s="237"/>
      <c r="J138" s="41"/>
      <c r="K138" s="41"/>
      <c r="L138" s="45"/>
      <c r="M138" s="238"/>
      <c r="N138" s="239"/>
      <c r="O138" s="92"/>
      <c r="P138" s="92"/>
      <c r="Q138" s="92"/>
      <c r="R138" s="92"/>
      <c r="S138" s="92"/>
      <c r="T138" s="93"/>
      <c r="U138" s="39"/>
      <c r="V138" s="39"/>
      <c r="W138" s="39"/>
      <c r="X138" s="39"/>
      <c r="Y138" s="39"/>
      <c r="Z138" s="39"/>
      <c r="AA138" s="39"/>
      <c r="AB138" s="39"/>
      <c r="AC138" s="39"/>
      <c r="AD138" s="39"/>
      <c r="AE138" s="39"/>
      <c r="AT138" s="18" t="s">
        <v>159</v>
      </c>
      <c r="AU138" s="18" t="s">
        <v>83</v>
      </c>
    </row>
    <row r="139" s="14" customFormat="1">
      <c r="A139" s="14"/>
      <c r="B139" s="276"/>
      <c r="C139" s="277"/>
      <c r="D139" s="235" t="s">
        <v>897</v>
      </c>
      <c r="E139" s="278" t="s">
        <v>1</v>
      </c>
      <c r="F139" s="279" t="s">
        <v>1264</v>
      </c>
      <c r="G139" s="277"/>
      <c r="H139" s="280">
        <v>5.476</v>
      </c>
      <c r="I139" s="281"/>
      <c r="J139" s="277"/>
      <c r="K139" s="277"/>
      <c r="L139" s="282"/>
      <c r="M139" s="283"/>
      <c r="N139" s="284"/>
      <c r="O139" s="284"/>
      <c r="P139" s="284"/>
      <c r="Q139" s="284"/>
      <c r="R139" s="284"/>
      <c r="S139" s="284"/>
      <c r="T139" s="285"/>
      <c r="U139" s="14"/>
      <c r="V139" s="14"/>
      <c r="W139" s="14"/>
      <c r="X139" s="14"/>
      <c r="Y139" s="14"/>
      <c r="Z139" s="14"/>
      <c r="AA139" s="14"/>
      <c r="AB139" s="14"/>
      <c r="AC139" s="14"/>
      <c r="AD139" s="14"/>
      <c r="AE139" s="14"/>
      <c r="AT139" s="286" t="s">
        <v>897</v>
      </c>
      <c r="AU139" s="286" t="s">
        <v>83</v>
      </c>
      <c r="AV139" s="14" t="s">
        <v>83</v>
      </c>
      <c r="AW139" s="14" t="s">
        <v>30</v>
      </c>
      <c r="AX139" s="14" t="s">
        <v>73</v>
      </c>
      <c r="AY139" s="286" t="s">
        <v>152</v>
      </c>
    </row>
    <row r="140" s="15" customFormat="1">
      <c r="A140" s="15"/>
      <c r="B140" s="287"/>
      <c r="C140" s="288"/>
      <c r="D140" s="235" t="s">
        <v>897</v>
      </c>
      <c r="E140" s="289" t="s">
        <v>1</v>
      </c>
      <c r="F140" s="290" t="s">
        <v>899</v>
      </c>
      <c r="G140" s="288"/>
      <c r="H140" s="291">
        <v>5.476</v>
      </c>
      <c r="I140" s="292"/>
      <c r="J140" s="288"/>
      <c r="K140" s="288"/>
      <c r="L140" s="293"/>
      <c r="M140" s="294"/>
      <c r="N140" s="295"/>
      <c r="O140" s="295"/>
      <c r="P140" s="295"/>
      <c r="Q140" s="295"/>
      <c r="R140" s="295"/>
      <c r="S140" s="295"/>
      <c r="T140" s="296"/>
      <c r="U140" s="15"/>
      <c r="V140" s="15"/>
      <c r="W140" s="15"/>
      <c r="X140" s="15"/>
      <c r="Y140" s="15"/>
      <c r="Z140" s="15"/>
      <c r="AA140" s="15"/>
      <c r="AB140" s="15"/>
      <c r="AC140" s="15"/>
      <c r="AD140" s="15"/>
      <c r="AE140" s="15"/>
      <c r="AT140" s="297" t="s">
        <v>897</v>
      </c>
      <c r="AU140" s="297" t="s">
        <v>83</v>
      </c>
      <c r="AV140" s="15" t="s">
        <v>169</v>
      </c>
      <c r="AW140" s="15" t="s">
        <v>30</v>
      </c>
      <c r="AX140" s="15" t="s">
        <v>81</v>
      </c>
      <c r="AY140" s="297" t="s">
        <v>152</v>
      </c>
    </row>
    <row r="141" s="2" customFormat="1" ht="21.75" customHeight="1">
      <c r="A141" s="39"/>
      <c r="B141" s="40"/>
      <c r="C141" s="221" t="s">
        <v>169</v>
      </c>
      <c r="D141" s="221" t="s">
        <v>153</v>
      </c>
      <c r="E141" s="222" t="s">
        <v>1218</v>
      </c>
      <c r="F141" s="223" t="s">
        <v>1219</v>
      </c>
      <c r="G141" s="224" t="s">
        <v>950</v>
      </c>
      <c r="H141" s="225">
        <v>9.8569999999999993</v>
      </c>
      <c r="I141" s="226"/>
      <c r="J141" s="227">
        <f>ROUND(I141*H141,2)</f>
        <v>0</v>
      </c>
      <c r="K141" s="228"/>
      <c r="L141" s="45"/>
      <c r="M141" s="229" t="s">
        <v>1</v>
      </c>
      <c r="N141" s="230" t="s">
        <v>38</v>
      </c>
      <c r="O141" s="92"/>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169</v>
      </c>
      <c r="AT141" s="233" t="s">
        <v>153</v>
      </c>
      <c r="AU141" s="233" t="s">
        <v>83</v>
      </c>
      <c r="AY141" s="18" t="s">
        <v>152</v>
      </c>
      <c r="BE141" s="234">
        <f>IF(N141="základní",J141,0)</f>
        <v>0</v>
      </c>
      <c r="BF141" s="234">
        <f>IF(N141="snížená",J141,0)</f>
        <v>0</v>
      </c>
      <c r="BG141" s="234">
        <f>IF(N141="zákl. přenesená",J141,0)</f>
        <v>0</v>
      </c>
      <c r="BH141" s="234">
        <f>IF(N141="sníž. přenesená",J141,0)</f>
        <v>0</v>
      </c>
      <c r="BI141" s="234">
        <f>IF(N141="nulová",J141,0)</f>
        <v>0</v>
      </c>
      <c r="BJ141" s="18" t="s">
        <v>81</v>
      </c>
      <c r="BK141" s="234">
        <f>ROUND(I141*H141,2)</f>
        <v>0</v>
      </c>
      <c r="BL141" s="18" t="s">
        <v>169</v>
      </c>
      <c r="BM141" s="233" t="s">
        <v>1265</v>
      </c>
    </row>
    <row r="142" s="2" customFormat="1">
      <c r="A142" s="39"/>
      <c r="B142" s="40"/>
      <c r="C142" s="41"/>
      <c r="D142" s="235" t="s">
        <v>159</v>
      </c>
      <c r="E142" s="41"/>
      <c r="F142" s="236" t="s">
        <v>1221</v>
      </c>
      <c r="G142" s="41"/>
      <c r="H142" s="41"/>
      <c r="I142" s="237"/>
      <c r="J142" s="41"/>
      <c r="K142" s="41"/>
      <c r="L142" s="45"/>
      <c r="M142" s="238"/>
      <c r="N142" s="239"/>
      <c r="O142" s="92"/>
      <c r="P142" s="92"/>
      <c r="Q142" s="92"/>
      <c r="R142" s="92"/>
      <c r="S142" s="92"/>
      <c r="T142" s="93"/>
      <c r="U142" s="39"/>
      <c r="V142" s="39"/>
      <c r="W142" s="39"/>
      <c r="X142" s="39"/>
      <c r="Y142" s="39"/>
      <c r="Z142" s="39"/>
      <c r="AA142" s="39"/>
      <c r="AB142" s="39"/>
      <c r="AC142" s="39"/>
      <c r="AD142" s="39"/>
      <c r="AE142" s="39"/>
      <c r="AT142" s="18" t="s">
        <v>159</v>
      </c>
      <c r="AU142" s="18" t="s">
        <v>83</v>
      </c>
    </row>
    <row r="143" s="14" customFormat="1">
      <c r="A143" s="14"/>
      <c r="B143" s="276"/>
      <c r="C143" s="277"/>
      <c r="D143" s="235" t="s">
        <v>897</v>
      </c>
      <c r="E143" s="278" t="s">
        <v>1</v>
      </c>
      <c r="F143" s="279" t="s">
        <v>1266</v>
      </c>
      <c r="G143" s="277"/>
      <c r="H143" s="280">
        <v>9.8569999999999993</v>
      </c>
      <c r="I143" s="281"/>
      <c r="J143" s="277"/>
      <c r="K143" s="277"/>
      <c r="L143" s="282"/>
      <c r="M143" s="283"/>
      <c r="N143" s="284"/>
      <c r="O143" s="284"/>
      <c r="P143" s="284"/>
      <c r="Q143" s="284"/>
      <c r="R143" s="284"/>
      <c r="S143" s="284"/>
      <c r="T143" s="285"/>
      <c r="U143" s="14"/>
      <c r="V143" s="14"/>
      <c r="W143" s="14"/>
      <c r="X143" s="14"/>
      <c r="Y143" s="14"/>
      <c r="Z143" s="14"/>
      <c r="AA143" s="14"/>
      <c r="AB143" s="14"/>
      <c r="AC143" s="14"/>
      <c r="AD143" s="14"/>
      <c r="AE143" s="14"/>
      <c r="AT143" s="286" t="s">
        <v>897</v>
      </c>
      <c r="AU143" s="286" t="s">
        <v>83</v>
      </c>
      <c r="AV143" s="14" t="s">
        <v>83</v>
      </c>
      <c r="AW143" s="14" t="s">
        <v>30</v>
      </c>
      <c r="AX143" s="14" t="s">
        <v>73</v>
      </c>
      <c r="AY143" s="286" t="s">
        <v>152</v>
      </c>
    </row>
    <row r="144" s="15" customFormat="1">
      <c r="A144" s="15"/>
      <c r="B144" s="287"/>
      <c r="C144" s="288"/>
      <c r="D144" s="235" t="s">
        <v>897</v>
      </c>
      <c r="E144" s="289" t="s">
        <v>1</v>
      </c>
      <c r="F144" s="290" t="s">
        <v>899</v>
      </c>
      <c r="G144" s="288"/>
      <c r="H144" s="291">
        <v>9.8569999999999993</v>
      </c>
      <c r="I144" s="292"/>
      <c r="J144" s="288"/>
      <c r="K144" s="288"/>
      <c r="L144" s="293"/>
      <c r="M144" s="294"/>
      <c r="N144" s="295"/>
      <c r="O144" s="295"/>
      <c r="P144" s="295"/>
      <c r="Q144" s="295"/>
      <c r="R144" s="295"/>
      <c r="S144" s="295"/>
      <c r="T144" s="296"/>
      <c r="U144" s="15"/>
      <c r="V144" s="15"/>
      <c r="W144" s="15"/>
      <c r="X144" s="15"/>
      <c r="Y144" s="15"/>
      <c r="Z144" s="15"/>
      <c r="AA144" s="15"/>
      <c r="AB144" s="15"/>
      <c r="AC144" s="15"/>
      <c r="AD144" s="15"/>
      <c r="AE144" s="15"/>
      <c r="AT144" s="297" t="s">
        <v>897</v>
      </c>
      <c r="AU144" s="297" t="s">
        <v>83</v>
      </c>
      <c r="AV144" s="15" t="s">
        <v>169</v>
      </c>
      <c r="AW144" s="15" t="s">
        <v>30</v>
      </c>
      <c r="AX144" s="15" t="s">
        <v>81</v>
      </c>
      <c r="AY144" s="297" t="s">
        <v>152</v>
      </c>
    </row>
    <row r="145" s="2" customFormat="1" ht="21.75" customHeight="1">
      <c r="A145" s="39"/>
      <c r="B145" s="40"/>
      <c r="C145" s="221" t="s">
        <v>173</v>
      </c>
      <c r="D145" s="221" t="s">
        <v>153</v>
      </c>
      <c r="E145" s="222" t="s">
        <v>1267</v>
      </c>
      <c r="F145" s="223" t="s">
        <v>1268</v>
      </c>
      <c r="G145" s="224" t="s">
        <v>195</v>
      </c>
      <c r="H145" s="225">
        <v>327.75</v>
      </c>
      <c r="I145" s="226"/>
      <c r="J145" s="227">
        <f>ROUND(I145*H145,2)</f>
        <v>0</v>
      </c>
      <c r="K145" s="228"/>
      <c r="L145" s="45"/>
      <c r="M145" s="229" t="s">
        <v>1</v>
      </c>
      <c r="N145" s="230" t="s">
        <v>38</v>
      </c>
      <c r="O145" s="92"/>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169</v>
      </c>
      <c r="AT145" s="233" t="s">
        <v>153</v>
      </c>
      <c r="AU145" s="233" t="s">
        <v>83</v>
      </c>
      <c r="AY145" s="18" t="s">
        <v>152</v>
      </c>
      <c r="BE145" s="234">
        <f>IF(N145="základní",J145,0)</f>
        <v>0</v>
      </c>
      <c r="BF145" s="234">
        <f>IF(N145="snížená",J145,0)</f>
        <v>0</v>
      </c>
      <c r="BG145" s="234">
        <f>IF(N145="zákl. přenesená",J145,0)</f>
        <v>0</v>
      </c>
      <c r="BH145" s="234">
        <f>IF(N145="sníž. přenesená",J145,0)</f>
        <v>0</v>
      </c>
      <c r="BI145" s="234">
        <f>IF(N145="nulová",J145,0)</f>
        <v>0</v>
      </c>
      <c r="BJ145" s="18" t="s">
        <v>81</v>
      </c>
      <c r="BK145" s="234">
        <f>ROUND(I145*H145,2)</f>
        <v>0</v>
      </c>
      <c r="BL145" s="18" t="s">
        <v>169</v>
      </c>
      <c r="BM145" s="233" t="s">
        <v>1269</v>
      </c>
    </row>
    <row r="146" s="2" customFormat="1">
      <c r="A146" s="39"/>
      <c r="B146" s="40"/>
      <c r="C146" s="41"/>
      <c r="D146" s="235" t="s">
        <v>159</v>
      </c>
      <c r="E146" s="41"/>
      <c r="F146" s="236" t="s">
        <v>1270</v>
      </c>
      <c r="G146" s="41"/>
      <c r="H146" s="41"/>
      <c r="I146" s="237"/>
      <c r="J146" s="41"/>
      <c r="K146" s="41"/>
      <c r="L146" s="45"/>
      <c r="M146" s="238"/>
      <c r="N146" s="239"/>
      <c r="O146" s="92"/>
      <c r="P146" s="92"/>
      <c r="Q146" s="92"/>
      <c r="R146" s="92"/>
      <c r="S146" s="92"/>
      <c r="T146" s="93"/>
      <c r="U146" s="39"/>
      <c r="V146" s="39"/>
      <c r="W146" s="39"/>
      <c r="X146" s="39"/>
      <c r="Y146" s="39"/>
      <c r="Z146" s="39"/>
      <c r="AA146" s="39"/>
      <c r="AB146" s="39"/>
      <c r="AC146" s="39"/>
      <c r="AD146" s="39"/>
      <c r="AE146" s="39"/>
      <c r="AT146" s="18" t="s">
        <v>159</v>
      </c>
      <c r="AU146" s="18" t="s">
        <v>83</v>
      </c>
    </row>
    <row r="147" s="14" customFormat="1">
      <c r="A147" s="14"/>
      <c r="B147" s="276"/>
      <c r="C147" s="277"/>
      <c r="D147" s="235" t="s">
        <v>897</v>
      </c>
      <c r="E147" s="278" t="s">
        <v>1</v>
      </c>
      <c r="F147" s="279" t="s">
        <v>1271</v>
      </c>
      <c r="G147" s="277"/>
      <c r="H147" s="280">
        <v>305</v>
      </c>
      <c r="I147" s="281"/>
      <c r="J147" s="277"/>
      <c r="K147" s="277"/>
      <c r="L147" s="282"/>
      <c r="M147" s="283"/>
      <c r="N147" s="284"/>
      <c r="O147" s="284"/>
      <c r="P147" s="284"/>
      <c r="Q147" s="284"/>
      <c r="R147" s="284"/>
      <c r="S147" s="284"/>
      <c r="T147" s="285"/>
      <c r="U147" s="14"/>
      <c r="V147" s="14"/>
      <c r="W147" s="14"/>
      <c r="X147" s="14"/>
      <c r="Y147" s="14"/>
      <c r="Z147" s="14"/>
      <c r="AA147" s="14"/>
      <c r="AB147" s="14"/>
      <c r="AC147" s="14"/>
      <c r="AD147" s="14"/>
      <c r="AE147" s="14"/>
      <c r="AT147" s="286" t="s">
        <v>897</v>
      </c>
      <c r="AU147" s="286" t="s">
        <v>83</v>
      </c>
      <c r="AV147" s="14" t="s">
        <v>83</v>
      </c>
      <c r="AW147" s="14" t="s">
        <v>30</v>
      </c>
      <c r="AX147" s="14" t="s">
        <v>73</v>
      </c>
      <c r="AY147" s="286" t="s">
        <v>152</v>
      </c>
    </row>
    <row r="148" s="14" customFormat="1">
      <c r="A148" s="14"/>
      <c r="B148" s="276"/>
      <c r="C148" s="277"/>
      <c r="D148" s="235" t="s">
        <v>897</v>
      </c>
      <c r="E148" s="278" t="s">
        <v>1</v>
      </c>
      <c r="F148" s="279" t="s">
        <v>1272</v>
      </c>
      <c r="G148" s="277"/>
      <c r="H148" s="280">
        <v>22.75</v>
      </c>
      <c r="I148" s="281"/>
      <c r="J148" s="277"/>
      <c r="K148" s="277"/>
      <c r="L148" s="282"/>
      <c r="M148" s="283"/>
      <c r="N148" s="284"/>
      <c r="O148" s="284"/>
      <c r="P148" s="284"/>
      <c r="Q148" s="284"/>
      <c r="R148" s="284"/>
      <c r="S148" s="284"/>
      <c r="T148" s="285"/>
      <c r="U148" s="14"/>
      <c r="V148" s="14"/>
      <c r="W148" s="14"/>
      <c r="X148" s="14"/>
      <c r="Y148" s="14"/>
      <c r="Z148" s="14"/>
      <c r="AA148" s="14"/>
      <c r="AB148" s="14"/>
      <c r="AC148" s="14"/>
      <c r="AD148" s="14"/>
      <c r="AE148" s="14"/>
      <c r="AT148" s="286" t="s">
        <v>897</v>
      </c>
      <c r="AU148" s="286" t="s">
        <v>83</v>
      </c>
      <c r="AV148" s="14" t="s">
        <v>83</v>
      </c>
      <c r="AW148" s="14" t="s">
        <v>30</v>
      </c>
      <c r="AX148" s="14" t="s">
        <v>73</v>
      </c>
      <c r="AY148" s="286" t="s">
        <v>152</v>
      </c>
    </row>
    <row r="149" s="15" customFormat="1">
      <c r="A149" s="15"/>
      <c r="B149" s="287"/>
      <c r="C149" s="288"/>
      <c r="D149" s="235" t="s">
        <v>897</v>
      </c>
      <c r="E149" s="289" t="s">
        <v>1</v>
      </c>
      <c r="F149" s="290" t="s">
        <v>899</v>
      </c>
      <c r="G149" s="288"/>
      <c r="H149" s="291">
        <v>327.75</v>
      </c>
      <c r="I149" s="292"/>
      <c r="J149" s="288"/>
      <c r="K149" s="288"/>
      <c r="L149" s="293"/>
      <c r="M149" s="294"/>
      <c r="N149" s="295"/>
      <c r="O149" s="295"/>
      <c r="P149" s="295"/>
      <c r="Q149" s="295"/>
      <c r="R149" s="295"/>
      <c r="S149" s="295"/>
      <c r="T149" s="296"/>
      <c r="U149" s="15"/>
      <c r="V149" s="15"/>
      <c r="W149" s="15"/>
      <c r="X149" s="15"/>
      <c r="Y149" s="15"/>
      <c r="Z149" s="15"/>
      <c r="AA149" s="15"/>
      <c r="AB149" s="15"/>
      <c r="AC149" s="15"/>
      <c r="AD149" s="15"/>
      <c r="AE149" s="15"/>
      <c r="AT149" s="297" t="s">
        <v>897</v>
      </c>
      <c r="AU149" s="297" t="s">
        <v>83</v>
      </c>
      <c r="AV149" s="15" t="s">
        <v>169</v>
      </c>
      <c r="AW149" s="15" t="s">
        <v>30</v>
      </c>
      <c r="AX149" s="15" t="s">
        <v>81</v>
      </c>
      <c r="AY149" s="297" t="s">
        <v>152</v>
      </c>
    </row>
    <row r="150" s="11" customFormat="1" ht="22.8" customHeight="1">
      <c r="A150" s="11"/>
      <c r="B150" s="207"/>
      <c r="C150" s="208"/>
      <c r="D150" s="209" t="s">
        <v>72</v>
      </c>
      <c r="E150" s="260" t="s">
        <v>83</v>
      </c>
      <c r="F150" s="260" t="s">
        <v>1273</v>
      </c>
      <c r="G150" s="208"/>
      <c r="H150" s="208"/>
      <c r="I150" s="211"/>
      <c r="J150" s="261">
        <f>BK150</f>
        <v>0</v>
      </c>
      <c r="K150" s="208"/>
      <c r="L150" s="213"/>
      <c r="M150" s="214"/>
      <c r="N150" s="215"/>
      <c r="O150" s="215"/>
      <c r="P150" s="216">
        <f>SUM(P151:P183)</f>
        <v>0</v>
      </c>
      <c r="Q150" s="215"/>
      <c r="R150" s="216">
        <f>SUM(R151:R183)</f>
        <v>0</v>
      </c>
      <c r="S150" s="215"/>
      <c r="T150" s="217">
        <f>SUM(T151:T183)</f>
        <v>0</v>
      </c>
      <c r="U150" s="11"/>
      <c r="V150" s="11"/>
      <c r="W150" s="11"/>
      <c r="X150" s="11"/>
      <c r="Y150" s="11"/>
      <c r="Z150" s="11"/>
      <c r="AA150" s="11"/>
      <c r="AB150" s="11"/>
      <c r="AC150" s="11"/>
      <c r="AD150" s="11"/>
      <c r="AE150" s="11"/>
      <c r="AR150" s="218" t="s">
        <v>81</v>
      </c>
      <c r="AT150" s="219" t="s">
        <v>72</v>
      </c>
      <c r="AU150" s="219" t="s">
        <v>81</v>
      </c>
      <c r="AY150" s="218" t="s">
        <v>152</v>
      </c>
      <c r="BK150" s="220">
        <f>SUM(BK151:BK183)</f>
        <v>0</v>
      </c>
    </row>
    <row r="151" s="2" customFormat="1" ht="21.75" customHeight="1">
      <c r="A151" s="39"/>
      <c r="B151" s="40"/>
      <c r="C151" s="221" t="s">
        <v>177</v>
      </c>
      <c r="D151" s="221" t="s">
        <v>153</v>
      </c>
      <c r="E151" s="222" t="s">
        <v>1274</v>
      </c>
      <c r="F151" s="223" t="s">
        <v>1275</v>
      </c>
      <c r="G151" s="224" t="s">
        <v>700</v>
      </c>
      <c r="H151" s="225">
        <v>1.0620000000000001</v>
      </c>
      <c r="I151" s="226"/>
      <c r="J151" s="227">
        <f>ROUND(I151*H151,2)</f>
        <v>0</v>
      </c>
      <c r="K151" s="228"/>
      <c r="L151" s="45"/>
      <c r="M151" s="229" t="s">
        <v>1</v>
      </c>
      <c r="N151" s="230" t="s">
        <v>38</v>
      </c>
      <c r="O151" s="92"/>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169</v>
      </c>
      <c r="AT151" s="233" t="s">
        <v>153</v>
      </c>
      <c r="AU151" s="233" t="s">
        <v>83</v>
      </c>
      <c r="AY151" s="18" t="s">
        <v>152</v>
      </c>
      <c r="BE151" s="234">
        <f>IF(N151="základní",J151,0)</f>
        <v>0</v>
      </c>
      <c r="BF151" s="234">
        <f>IF(N151="snížená",J151,0)</f>
        <v>0</v>
      </c>
      <c r="BG151" s="234">
        <f>IF(N151="zákl. přenesená",J151,0)</f>
        <v>0</v>
      </c>
      <c r="BH151" s="234">
        <f>IF(N151="sníž. přenesená",J151,0)</f>
        <v>0</v>
      </c>
      <c r="BI151" s="234">
        <f>IF(N151="nulová",J151,0)</f>
        <v>0</v>
      </c>
      <c r="BJ151" s="18" t="s">
        <v>81</v>
      </c>
      <c r="BK151" s="234">
        <f>ROUND(I151*H151,2)</f>
        <v>0</v>
      </c>
      <c r="BL151" s="18" t="s">
        <v>169</v>
      </c>
      <c r="BM151" s="233" t="s">
        <v>1276</v>
      </c>
    </row>
    <row r="152" s="2" customFormat="1">
      <c r="A152" s="39"/>
      <c r="B152" s="40"/>
      <c r="C152" s="41"/>
      <c r="D152" s="235" t="s">
        <v>159</v>
      </c>
      <c r="E152" s="41"/>
      <c r="F152" s="236" t="s">
        <v>1277</v>
      </c>
      <c r="G152" s="41"/>
      <c r="H152" s="41"/>
      <c r="I152" s="237"/>
      <c r="J152" s="41"/>
      <c r="K152" s="41"/>
      <c r="L152" s="45"/>
      <c r="M152" s="238"/>
      <c r="N152" s="239"/>
      <c r="O152" s="92"/>
      <c r="P152" s="92"/>
      <c r="Q152" s="92"/>
      <c r="R152" s="92"/>
      <c r="S152" s="92"/>
      <c r="T152" s="93"/>
      <c r="U152" s="39"/>
      <c r="V152" s="39"/>
      <c r="W152" s="39"/>
      <c r="X152" s="39"/>
      <c r="Y152" s="39"/>
      <c r="Z152" s="39"/>
      <c r="AA152" s="39"/>
      <c r="AB152" s="39"/>
      <c r="AC152" s="39"/>
      <c r="AD152" s="39"/>
      <c r="AE152" s="39"/>
      <c r="AT152" s="18" t="s">
        <v>159</v>
      </c>
      <c r="AU152" s="18" t="s">
        <v>83</v>
      </c>
    </row>
    <row r="153" s="14" customFormat="1">
      <c r="A153" s="14"/>
      <c r="B153" s="276"/>
      <c r="C153" s="277"/>
      <c r="D153" s="235" t="s">
        <v>897</v>
      </c>
      <c r="E153" s="278" t="s">
        <v>1</v>
      </c>
      <c r="F153" s="279" t="s">
        <v>1278</v>
      </c>
      <c r="G153" s="277"/>
      <c r="H153" s="280">
        <v>0.46800000000000003</v>
      </c>
      <c r="I153" s="281"/>
      <c r="J153" s="277"/>
      <c r="K153" s="277"/>
      <c r="L153" s="282"/>
      <c r="M153" s="283"/>
      <c r="N153" s="284"/>
      <c r="O153" s="284"/>
      <c r="P153" s="284"/>
      <c r="Q153" s="284"/>
      <c r="R153" s="284"/>
      <c r="S153" s="284"/>
      <c r="T153" s="285"/>
      <c r="U153" s="14"/>
      <c r="V153" s="14"/>
      <c r="W153" s="14"/>
      <c r="X153" s="14"/>
      <c r="Y153" s="14"/>
      <c r="Z153" s="14"/>
      <c r="AA153" s="14"/>
      <c r="AB153" s="14"/>
      <c r="AC153" s="14"/>
      <c r="AD153" s="14"/>
      <c r="AE153" s="14"/>
      <c r="AT153" s="286" t="s">
        <v>897</v>
      </c>
      <c r="AU153" s="286" t="s">
        <v>83</v>
      </c>
      <c r="AV153" s="14" t="s">
        <v>83</v>
      </c>
      <c r="AW153" s="14" t="s">
        <v>30</v>
      </c>
      <c r="AX153" s="14" t="s">
        <v>73</v>
      </c>
      <c r="AY153" s="286" t="s">
        <v>152</v>
      </c>
    </row>
    <row r="154" s="14" customFormat="1">
      <c r="A154" s="14"/>
      <c r="B154" s="276"/>
      <c r="C154" s="277"/>
      <c r="D154" s="235" t="s">
        <v>897</v>
      </c>
      <c r="E154" s="278" t="s">
        <v>1</v>
      </c>
      <c r="F154" s="279" t="s">
        <v>1279</v>
      </c>
      <c r="G154" s="277"/>
      <c r="H154" s="280">
        <v>0.064000000000000001</v>
      </c>
      <c r="I154" s="281"/>
      <c r="J154" s="277"/>
      <c r="K154" s="277"/>
      <c r="L154" s="282"/>
      <c r="M154" s="283"/>
      <c r="N154" s="284"/>
      <c r="O154" s="284"/>
      <c r="P154" s="284"/>
      <c r="Q154" s="284"/>
      <c r="R154" s="284"/>
      <c r="S154" s="284"/>
      <c r="T154" s="285"/>
      <c r="U154" s="14"/>
      <c r="V154" s="14"/>
      <c r="W154" s="14"/>
      <c r="X154" s="14"/>
      <c r="Y154" s="14"/>
      <c r="Z154" s="14"/>
      <c r="AA154" s="14"/>
      <c r="AB154" s="14"/>
      <c r="AC154" s="14"/>
      <c r="AD154" s="14"/>
      <c r="AE154" s="14"/>
      <c r="AT154" s="286" t="s">
        <v>897</v>
      </c>
      <c r="AU154" s="286" t="s">
        <v>83</v>
      </c>
      <c r="AV154" s="14" t="s">
        <v>83</v>
      </c>
      <c r="AW154" s="14" t="s">
        <v>30</v>
      </c>
      <c r="AX154" s="14" t="s">
        <v>73</v>
      </c>
      <c r="AY154" s="286" t="s">
        <v>152</v>
      </c>
    </row>
    <row r="155" s="14" customFormat="1">
      <c r="A155" s="14"/>
      <c r="B155" s="276"/>
      <c r="C155" s="277"/>
      <c r="D155" s="235" t="s">
        <v>897</v>
      </c>
      <c r="E155" s="278" t="s">
        <v>1</v>
      </c>
      <c r="F155" s="279" t="s">
        <v>1280</v>
      </c>
      <c r="G155" s="277"/>
      <c r="H155" s="280">
        <v>0.47999999999999998</v>
      </c>
      <c r="I155" s="281"/>
      <c r="J155" s="277"/>
      <c r="K155" s="277"/>
      <c r="L155" s="282"/>
      <c r="M155" s="283"/>
      <c r="N155" s="284"/>
      <c r="O155" s="284"/>
      <c r="P155" s="284"/>
      <c r="Q155" s="284"/>
      <c r="R155" s="284"/>
      <c r="S155" s="284"/>
      <c r="T155" s="285"/>
      <c r="U155" s="14"/>
      <c r="V155" s="14"/>
      <c r="W155" s="14"/>
      <c r="X155" s="14"/>
      <c r="Y155" s="14"/>
      <c r="Z155" s="14"/>
      <c r="AA155" s="14"/>
      <c r="AB155" s="14"/>
      <c r="AC155" s="14"/>
      <c r="AD155" s="14"/>
      <c r="AE155" s="14"/>
      <c r="AT155" s="286" t="s">
        <v>897</v>
      </c>
      <c r="AU155" s="286" t="s">
        <v>83</v>
      </c>
      <c r="AV155" s="14" t="s">
        <v>83</v>
      </c>
      <c r="AW155" s="14" t="s">
        <v>30</v>
      </c>
      <c r="AX155" s="14" t="s">
        <v>73</v>
      </c>
      <c r="AY155" s="286" t="s">
        <v>152</v>
      </c>
    </row>
    <row r="156" s="14" customFormat="1">
      <c r="A156" s="14"/>
      <c r="B156" s="276"/>
      <c r="C156" s="277"/>
      <c r="D156" s="235" t="s">
        <v>897</v>
      </c>
      <c r="E156" s="278" t="s">
        <v>1</v>
      </c>
      <c r="F156" s="279" t="s">
        <v>1281</v>
      </c>
      <c r="G156" s="277"/>
      <c r="H156" s="280">
        <v>0.050000000000000003</v>
      </c>
      <c r="I156" s="281"/>
      <c r="J156" s="277"/>
      <c r="K156" s="277"/>
      <c r="L156" s="282"/>
      <c r="M156" s="283"/>
      <c r="N156" s="284"/>
      <c r="O156" s="284"/>
      <c r="P156" s="284"/>
      <c r="Q156" s="284"/>
      <c r="R156" s="284"/>
      <c r="S156" s="284"/>
      <c r="T156" s="285"/>
      <c r="U156" s="14"/>
      <c r="V156" s="14"/>
      <c r="W156" s="14"/>
      <c r="X156" s="14"/>
      <c r="Y156" s="14"/>
      <c r="Z156" s="14"/>
      <c r="AA156" s="14"/>
      <c r="AB156" s="14"/>
      <c r="AC156" s="14"/>
      <c r="AD156" s="14"/>
      <c r="AE156" s="14"/>
      <c r="AT156" s="286" t="s">
        <v>897</v>
      </c>
      <c r="AU156" s="286" t="s">
        <v>83</v>
      </c>
      <c r="AV156" s="14" t="s">
        <v>83</v>
      </c>
      <c r="AW156" s="14" t="s">
        <v>30</v>
      </c>
      <c r="AX156" s="14" t="s">
        <v>73</v>
      </c>
      <c r="AY156" s="286" t="s">
        <v>152</v>
      </c>
    </row>
    <row r="157" s="15" customFormat="1">
      <c r="A157" s="15"/>
      <c r="B157" s="287"/>
      <c r="C157" s="288"/>
      <c r="D157" s="235" t="s">
        <v>897</v>
      </c>
      <c r="E157" s="289" t="s">
        <v>1</v>
      </c>
      <c r="F157" s="290" t="s">
        <v>899</v>
      </c>
      <c r="G157" s="288"/>
      <c r="H157" s="291">
        <v>1.0620000000000001</v>
      </c>
      <c r="I157" s="292"/>
      <c r="J157" s="288"/>
      <c r="K157" s="288"/>
      <c r="L157" s="293"/>
      <c r="M157" s="294"/>
      <c r="N157" s="295"/>
      <c r="O157" s="295"/>
      <c r="P157" s="295"/>
      <c r="Q157" s="295"/>
      <c r="R157" s="295"/>
      <c r="S157" s="295"/>
      <c r="T157" s="296"/>
      <c r="U157" s="15"/>
      <c r="V157" s="15"/>
      <c r="W157" s="15"/>
      <c r="X157" s="15"/>
      <c r="Y157" s="15"/>
      <c r="Z157" s="15"/>
      <c r="AA157" s="15"/>
      <c r="AB157" s="15"/>
      <c r="AC157" s="15"/>
      <c r="AD157" s="15"/>
      <c r="AE157" s="15"/>
      <c r="AT157" s="297" t="s">
        <v>897</v>
      </c>
      <c r="AU157" s="297" t="s">
        <v>83</v>
      </c>
      <c r="AV157" s="15" t="s">
        <v>169</v>
      </c>
      <c r="AW157" s="15" t="s">
        <v>30</v>
      </c>
      <c r="AX157" s="15" t="s">
        <v>81</v>
      </c>
      <c r="AY157" s="297" t="s">
        <v>152</v>
      </c>
    </row>
    <row r="158" s="2" customFormat="1" ht="21.75" customHeight="1">
      <c r="A158" s="39"/>
      <c r="B158" s="40"/>
      <c r="C158" s="221" t="s">
        <v>182</v>
      </c>
      <c r="D158" s="221" t="s">
        <v>153</v>
      </c>
      <c r="E158" s="222" t="s">
        <v>1282</v>
      </c>
      <c r="F158" s="223" t="s">
        <v>1283</v>
      </c>
      <c r="G158" s="224" t="s">
        <v>700</v>
      </c>
      <c r="H158" s="225">
        <v>5.4020000000000001</v>
      </c>
      <c r="I158" s="226"/>
      <c r="J158" s="227">
        <f>ROUND(I158*H158,2)</f>
        <v>0</v>
      </c>
      <c r="K158" s="228"/>
      <c r="L158" s="45"/>
      <c r="M158" s="229" t="s">
        <v>1</v>
      </c>
      <c r="N158" s="230" t="s">
        <v>38</v>
      </c>
      <c r="O158" s="92"/>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169</v>
      </c>
      <c r="AT158" s="233" t="s">
        <v>153</v>
      </c>
      <c r="AU158" s="233" t="s">
        <v>83</v>
      </c>
      <c r="AY158" s="18" t="s">
        <v>152</v>
      </c>
      <c r="BE158" s="234">
        <f>IF(N158="základní",J158,0)</f>
        <v>0</v>
      </c>
      <c r="BF158" s="234">
        <f>IF(N158="snížená",J158,0)</f>
        <v>0</v>
      </c>
      <c r="BG158" s="234">
        <f>IF(N158="zákl. přenesená",J158,0)</f>
        <v>0</v>
      </c>
      <c r="BH158" s="234">
        <f>IF(N158="sníž. přenesená",J158,0)</f>
        <v>0</v>
      </c>
      <c r="BI158" s="234">
        <f>IF(N158="nulová",J158,0)</f>
        <v>0</v>
      </c>
      <c r="BJ158" s="18" t="s">
        <v>81</v>
      </c>
      <c r="BK158" s="234">
        <f>ROUND(I158*H158,2)</f>
        <v>0</v>
      </c>
      <c r="BL158" s="18" t="s">
        <v>169</v>
      </c>
      <c r="BM158" s="233" t="s">
        <v>1284</v>
      </c>
    </row>
    <row r="159" s="2" customFormat="1">
      <c r="A159" s="39"/>
      <c r="B159" s="40"/>
      <c r="C159" s="41"/>
      <c r="D159" s="235" t="s">
        <v>159</v>
      </c>
      <c r="E159" s="41"/>
      <c r="F159" s="236" t="s">
        <v>1285</v>
      </c>
      <c r="G159" s="41"/>
      <c r="H159" s="41"/>
      <c r="I159" s="237"/>
      <c r="J159" s="41"/>
      <c r="K159" s="41"/>
      <c r="L159" s="45"/>
      <c r="M159" s="238"/>
      <c r="N159" s="239"/>
      <c r="O159" s="92"/>
      <c r="P159" s="92"/>
      <c r="Q159" s="92"/>
      <c r="R159" s="92"/>
      <c r="S159" s="92"/>
      <c r="T159" s="93"/>
      <c r="U159" s="39"/>
      <c r="V159" s="39"/>
      <c r="W159" s="39"/>
      <c r="X159" s="39"/>
      <c r="Y159" s="39"/>
      <c r="Z159" s="39"/>
      <c r="AA159" s="39"/>
      <c r="AB159" s="39"/>
      <c r="AC159" s="39"/>
      <c r="AD159" s="39"/>
      <c r="AE159" s="39"/>
      <c r="AT159" s="18" t="s">
        <v>159</v>
      </c>
      <c r="AU159" s="18" t="s">
        <v>83</v>
      </c>
    </row>
    <row r="160" s="14" customFormat="1">
      <c r="A160" s="14"/>
      <c r="B160" s="276"/>
      <c r="C160" s="277"/>
      <c r="D160" s="235" t="s">
        <v>897</v>
      </c>
      <c r="E160" s="278" t="s">
        <v>1</v>
      </c>
      <c r="F160" s="279" t="s">
        <v>1286</v>
      </c>
      <c r="G160" s="277"/>
      <c r="H160" s="280">
        <v>1.8720000000000001</v>
      </c>
      <c r="I160" s="281"/>
      <c r="J160" s="277"/>
      <c r="K160" s="277"/>
      <c r="L160" s="282"/>
      <c r="M160" s="283"/>
      <c r="N160" s="284"/>
      <c r="O160" s="284"/>
      <c r="P160" s="284"/>
      <c r="Q160" s="284"/>
      <c r="R160" s="284"/>
      <c r="S160" s="284"/>
      <c r="T160" s="285"/>
      <c r="U160" s="14"/>
      <c r="V160" s="14"/>
      <c r="W160" s="14"/>
      <c r="X160" s="14"/>
      <c r="Y160" s="14"/>
      <c r="Z160" s="14"/>
      <c r="AA160" s="14"/>
      <c r="AB160" s="14"/>
      <c r="AC160" s="14"/>
      <c r="AD160" s="14"/>
      <c r="AE160" s="14"/>
      <c r="AT160" s="286" t="s">
        <v>897</v>
      </c>
      <c r="AU160" s="286" t="s">
        <v>83</v>
      </c>
      <c r="AV160" s="14" t="s">
        <v>83</v>
      </c>
      <c r="AW160" s="14" t="s">
        <v>30</v>
      </c>
      <c r="AX160" s="14" t="s">
        <v>73</v>
      </c>
      <c r="AY160" s="286" t="s">
        <v>152</v>
      </c>
    </row>
    <row r="161" s="14" customFormat="1">
      <c r="A161" s="14"/>
      <c r="B161" s="276"/>
      <c r="C161" s="277"/>
      <c r="D161" s="235" t="s">
        <v>897</v>
      </c>
      <c r="E161" s="278" t="s">
        <v>1</v>
      </c>
      <c r="F161" s="279" t="s">
        <v>1287</v>
      </c>
      <c r="G161" s="277"/>
      <c r="H161" s="280">
        <v>0.32000000000000001</v>
      </c>
      <c r="I161" s="281"/>
      <c r="J161" s="277"/>
      <c r="K161" s="277"/>
      <c r="L161" s="282"/>
      <c r="M161" s="283"/>
      <c r="N161" s="284"/>
      <c r="O161" s="284"/>
      <c r="P161" s="284"/>
      <c r="Q161" s="284"/>
      <c r="R161" s="284"/>
      <c r="S161" s="284"/>
      <c r="T161" s="285"/>
      <c r="U161" s="14"/>
      <c r="V161" s="14"/>
      <c r="W161" s="14"/>
      <c r="X161" s="14"/>
      <c r="Y161" s="14"/>
      <c r="Z161" s="14"/>
      <c r="AA161" s="14"/>
      <c r="AB161" s="14"/>
      <c r="AC161" s="14"/>
      <c r="AD161" s="14"/>
      <c r="AE161" s="14"/>
      <c r="AT161" s="286" t="s">
        <v>897</v>
      </c>
      <c r="AU161" s="286" t="s">
        <v>83</v>
      </c>
      <c r="AV161" s="14" t="s">
        <v>83</v>
      </c>
      <c r="AW161" s="14" t="s">
        <v>30</v>
      </c>
      <c r="AX161" s="14" t="s">
        <v>73</v>
      </c>
      <c r="AY161" s="286" t="s">
        <v>152</v>
      </c>
    </row>
    <row r="162" s="14" customFormat="1">
      <c r="A162" s="14"/>
      <c r="B162" s="276"/>
      <c r="C162" s="277"/>
      <c r="D162" s="235" t="s">
        <v>897</v>
      </c>
      <c r="E162" s="278" t="s">
        <v>1</v>
      </c>
      <c r="F162" s="279" t="s">
        <v>1288</v>
      </c>
      <c r="G162" s="277"/>
      <c r="H162" s="280">
        <v>2.8079999999999998</v>
      </c>
      <c r="I162" s="281"/>
      <c r="J162" s="277"/>
      <c r="K162" s="277"/>
      <c r="L162" s="282"/>
      <c r="M162" s="283"/>
      <c r="N162" s="284"/>
      <c r="O162" s="284"/>
      <c r="P162" s="284"/>
      <c r="Q162" s="284"/>
      <c r="R162" s="284"/>
      <c r="S162" s="284"/>
      <c r="T162" s="285"/>
      <c r="U162" s="14"/>
      <c r="V162" s="14"/>
      <c r="W162" s="14"/>
      <c r="X162" s="14"/>
      <c r="Y162" s="14"/>
      <c r="Z162" s="14"/>
      <c r="AA162" s="14"/>
      <c r="AB162" s="14"/>
      <c r="AC162" s="14"/>
      <c r="AD162" s="14"/>
      <c r="AE162" s="14"/>
      <c r="AT162" s="286" t="s">
        <v>897</v>
      </c>
      <c r="AU162" s="286" t="s">
        <v>83</v>
      </c>
      <c r="AV162" s="14" t="s">
        <v>83</v>
      </c>
      <c r="AW162" s="14" t="s">
        <v>30</v>
      </c>
      <c r="AX162" s="14" t="s">
        <v>73</v>
      </c>
      <c r="AY162" s="286" t="s">
        <v>152</v>
      </c>
    </row>
    <row r="163" s="14" customFormat="1">
      <c r="A163" s="14"/>
      <c r="B163" s="276"/>
      <c r="C163" s="277"/>
      <c r="D163" s="235" t="s">
        <v>897</v>
      </c>
      <c r="E163" s="278" t="s">
        <v>1</v>
      </c>
      <c r="F163" s="279" t="s">
        <v>1289</v>
      </c>
      <c r="G163" s="277"/>
      <c r="H163" s="280">
        <v>0.40200000000000002</v>
      </c>
      <c r="I163" s="281"/>
      <c r="J163" s="277"/>
      <c r="K163" s="277"/>
      <c r="L163" s="282"/>
      <c r="M163" s="283"/>
      <c r="N163" s="284"/>
      <c r="O163" s="284"/>
      <c r="P163" s="284"/>
      <c r="Q163" s="284"/>
      <c r="R163" s="284"/>
      <c r="S163" s="284"/>
      <c r="T163" s="285"/>
      <c r="U163" s="14"/>
      <c r="V163" s="14"/>
      <c r="W163" s="14"/>
      <c r="X163" s="14"/>
      <c r="Y163" s="14"/>
      <c r="Z163" s="14"/>
      <c r="AA163" s="14"/>
      <c r="AB163" s="14"/>
      <c r="AC163" s="14"/>
      <c r="AD163" s="14"/>
      <c r="AE163" s="14"/>
      <c r="AT163" s="286" t="s">
        <v>897</v>
      </c>
      <c r="AU163" s="286" t="s">
        <v>83</v>
      </c>
      <c r="AV163" s="14" t="s">
        <v>83</v>
      </c>
      <c r="AW163" s="14" t="s">
        <v>30</v>
      </c>
      <c r="AX163" s="14" t="s">
        <v>73</v>
      </c>
      <c r="AY163" s="286" t="s">
        <v>152</v>
      </c>
    </row>
    <row r="164" s="15" customFormat="1">
      <c r="A164" s="15"/>
      <c r="B164" s="287"/>
      <c r="C164" s="288"/>
      <c r="D164" s="235" t="s">
        <v>897</v>
      </c>
      <c r="E164" s="289" t="s">
        <v>1</v>
      </c>
      <c r="F164" s="290" t="s">
        <v>899</v>
      </c>
      <c r="G164" s="288"/>
      <c r="H164" s="291">
        <v>5.4020000000000001</v>
      </c>
      <c r="I164" s="292"/>
      <c r="J164" s="288"/>
      <c r="K164" s="288"/>
      <c r="L164" s="293"/>
      <c r="M164" s="294"/>
      <c r="N164" s="295"/>
      <c r="O164" s="295"/>
      <c r="P164" s="295"/>
      <c r="Q164" s="295"/>
      <c r="R164" s="295"/>
      <c r="S164" s="295"/>
      <c r="T164" s="296"/>
      <c r="U164" s="15"/>
      <c r="V164" s="15"/>
      <c r="W164" s="15"/>
      <c r="X164" s="15"/>
      <c r="Y164" s="15"/>
      <c r="Z164" s="15"/>
      <c r="AA164" s="15"/>
      <c r="AB164" s="15"/>
      <c r="AC164" s="15"/>
      <c r="AD164" s="15"/>
      <c r="AE164" s="15"/>
      <c r="AT164" s="297" t="s">
        <v>897</v>
      </c>
      <c r="AU164" s="297" t="s">
        <v>83</v>
      </c>
      <c r="AV164" s="15" t="s">
        <v>169</v>
      </c>
      <c r="AW164" s="15" t="s">
        <v>30</v>
      </c>
      <c r="AX164" s="15" t="s">
        <v>81</v>
      </c>
      <c r="AY164" s="297" t="s">
        <v>152</v>
      </c>
    </row>
    <row r="165" s="2" customFormat="1" ht="21.75" customHeight="1">
      <c r="A165" s="39"/>
      <c r="B165" s="40"/>
      <c r="C165" s="221" t="s">
        <v>188</v>
      </c>
      <c r="D165" s="221" t="s">
        <v>153</v>
      </c>
      <c r="E165" s="222" t="s">
        <v>1290</v>
      </c>
      <c r="F165" s="223" t="s">
        <v>1291</v>
      </c>
      <c r="G165" s="224" t="s">
        <v>195</v>
      </c>
      <c r="H165" s="225">
        <v>35.359999999999999</v>
      </c>
      <c r="I165" s="226"/>
      <c r="J165" s="227">
        <f>ROUND(I165*H165,2)</f>
        <v>0</v>
      </c>
      <c r="K165" s="228"/>
      <c r="L165" s="45"/>
      <c r="M165" s="229" t="s">
        <v>1</v>
      </c>
      <c r="N165" s="230" t="s">
        <v>38</v>
      </c>
      <c r="O165" s="92"/>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169</v>
      </c>
      <c r="AT165" s="233" t="s">
        <v>153</v>
      </c>
      <c r="AU165" s="233" t="s">
        <v>83</v>
      </c>
      <c r="AY165" s="18" t="s">
        <v>152</v>
      </c>
      <c r="BE165" s="234">
        <f>IF(N165="základní",J165,0)</f>
        <v>0</v>
      </c>
      <c r="BF165" s="234">
        <f>IF(N165="snížená",J165,0)</f>
        <v>0</v>
      </c>
      <c r="BG165" s="234">
        <f>IF(N165="zákl. přenesená",J165,0)</f>
        <v>0</v>
      </c>
      <c r="BH165" s="234">
        <f>IF(N165="sníž. přenesená",J165,0)</f>
        <v>0</v>
      </c>
      <c r="BI165" s="234">
        <f>IF(N165="nulová",J165,0)</f>
        <v>0</v>
      </c>
      <c r="BJ165" s="18" t="s">
        <v>81</v>
      </c>
      <c r="BK165" s="234">
        <f>ROUND(I165*H165,2)</f>
        <v>0</v>
      </c>
      <c r="BL165" s="18" t="s">
        <v>169</v>
      </c>
      <c r="BM165" s="233" t="s">
        <v>1292</v>
      </c>
    </row>
    <row r="166" s="2" customFormat="1">
      <c r="A166" s="39"/>
      <c r="B166" s="40"/>
      <c r="C166" s="41"/>
      <c r="D166" s="235" t="s">
        <v>159</v>
      </c>
      <c r="E166" s="41"/>
      <c r="F166" s="236" t="s">
        <v>1293</v>
      </c>
      <c r="G166" s="41"/>
      <c r="H166" s="41"/>
      <c r="I166" s="237"/>
      <c r="J166" s="41"/>
      <c r="K166" s="41"/>
      <c r="L166" s="45"/>
      <c r="M166" s="238"/>
      <c r="N166" s="239"/>
      <c r="O166" s="92"/>
      <c r="P166" s="92"/>
      <c r="Q166" s="92"/>
      <c r="R166" s="92"/>
      <c r="S166" s="92"/>
      <c r="T166" s="93"/>
      <c r="U166" s="39"/>
      <c r="V166" s="39"/>
      <c r="W166" s="39"/>
      <c r="X166" s="39"/>
      <c r="Y166" s="39"/>
      <c r="Z166" s="39"/>
      <c r="AA166" s="39"/>
      <c r="AB166" s="39"/>
      <c r="AC166" s="39"/>
      <c r="AD166" s="39"/>
      <c r="AE166" s="39"/>
      <c r="AT166" s="18" t="s">
        <v>159</v>
      </c>
      <c r="AU166" s="18" t="s">
        <v>83</v>
      </c>
    </row>
    <row r="167" s="14" customFormat="1">
      <c r="A167" s="14"/>
      <c r="B167" s="276"/>
      <c r="C167" s="277"/>
      <c r="D167" s="235" t="s">
        <v>897</v>
      </c>
      <c r="E167" s="278" t="s">
        <v>1</v>
      </c>
      <c r="F167" s="279" t="s">
        <v>1294</v>
      </c>
      <c r="G167" s="277"/>
      <c r="H167" s="280">
        <v>18.719999999999999</v>
      </c>
      <c r="I167" s="281"/>
      <c r="J167" s="277"/>
      <c r="K167" s="277"/>
      <c r="L167" s="282"/>
      <c r="M167" s="283"/>
      <c r="N167" s="284"/>
      <c r="O167" s="284"/>
      <c r="P167" s="284"/>
      <c r="Q167" s="284"/>
      <c r="R167" s="284"/>
      <c r="S167" s="284"/>
      <c r="T167" s="285"/>
      <c r="U167" s="14"/>
      <c r="V167" s="14"/>
      <c r="W167" s="14"/>
      <c r="X167" s="14"/>
      <c r="Y167" s="14"/>
      <c r="Z167" s="14"/>
      <c r="AA167" s="14"/>
      <c r="AB167" s="14"/>
      <c r="AC167" s="14"/>
      <c r="AD167" s="14"/>
      <c r="AE167" s="14"/>
      <c r="AT167" s="286" t="s">
        <v>897</v>
      </c>
      <c r="AU167" s="286" t="s">
        <v>83</v>
      </c>
      <c r="AV167" s="14" t="s">
        <v>83</v>
      </c>
      <c r="AW167" s="14" t="s">
        <v>30</v>
      </c>
      <c r="AX167" s="14" t="s">
        <v>73</v>
      </c>
      <c r="AY167" s="286" t="s">
        <v>152</v>
      </c>
    </row>
    <row r="168" s="14" customFormat="1">
      <c r="A168" s="14"/>
      <c r="B168" s="276"/>
      <c r="C168" s="277"/>
      <c r="D168" s="235" t="s">
        <v>897</v>
      </c>
      <c r="E168" s="278" t="s">
        <v>1</v>
      </c>
      <c r="F168" s="279" t="s">
        <v>1295</v>
      </c>
      <c r="G168" s="277"/>
      <c r="H168" s="280">
        <v>3.2000000000000002</v>
      </c>
      <c r="I168" s="281"/>
      <c r="J168" s="277"/>
      <c r="K168" s="277"/>
      <c r="L168" s="282"/>
      <c r="M168" s="283"/>
      <c r="N168" s="284"/>
      <c r="O168" s="284"/>
      <c r="P168" s="284"/>
      <c r="Q168" s="284"/>
      <c r="R168" s="284"/>
      <c r="S168" s="284"/>
      <c r="T168" s="285"/>
      <c r="U168" s="14"/>
      <c r="V168" s="14"/>
      <c r="W168" s="14"/>
      <c r="X168" s="14"/>
      <c r="Y168" s="14"/>
      <c r="Z168" s="14"/>
      <c r="AA168" s="14"/>
      <c r="AB168" s="14"/>
      <c r="AC168" s="14"/>
      <c r="AD168" s="14"/>
      <c r="AE168" s="14"/>
      <c r="AT168" s="286" t="s">
        <v>897</v>
      </c>
      <c r="AU168" s="286" t="s">
        <v>83</v>
      </c>
      <c r="AV168" s="14" t="s">
        <v>83</v>
      </c>
      <c r="AW168" s="14" t="s">
        <v>30</v>
      </c>
      <c r="AX168" s="14" t="s">
        <v>73</v>
      </c>
      <c r="AY168" s="286" t="s">
        <v>152</v>
      </c>
    </row>
    <row r="169" s="14" customFormat="1">
      <c r="A169" s="14"/>
      <c r="B169" s="276"/>
      <c r="C169" s="277"/>
      <c r="D169" s="235" t="s">
        <v>897</v>
      </c>
      <c r="E169" s="278" t="s">
        <v>1</v>
      </c>
      <c r="F169" s="279" t="s">
        <v>1296</v>
      </c>
      <c r="G169" s="277"/>
      <c r="H169" s="280">
        <v>13.44</v>
      </c>
      <c r="I169" s="281"/>
      <c r="J169" s="277"/>
      <c r="K169" s="277"/>
      <c r="L169" s="282"/>
      <c r="M169" s="283"/>
      <c r="N169" s="284"/>
      <c r="O169" s="284"/>
      <c r="P169" s="284"/>
      <c r="Q169" s="284"/>
      <c r="R169" s="284"/>
      <c r="S169" s="284"/>
      <c r="T169" s="285"/>
      <c r="U169" s="14"/>
      <c r="V169" s="14"/>
      <c r="W169" s="14"/>
      <c r="X169" s="14"/>
      <c r="Y169" s="14"/>
      <c r="Z169" s="14"/>
      <c r="AA169" s="14"/>
      <c r="AB169" s="14"/>
      <c r="AC169" s="14"/>
      <c r="AD169" s="14"/>
      <c r="AE169" s="14"/>
      <c r="AT169" s="286" t="s">
        <v>897</v>
      </c>
      <c r="AU169" s="286" t="s">
        <v>83</v>
      </c>
      <c r="AV169" s="14" t="s">
        <v>83</v>
      </c>
      <c r="AW169" s="14" t="s">
        <v>30</v>
      </c>
      <c r="AX169" s="14" t="s">
        <v>73</v>
      </c>
      <c r="AY169" s="286" t="s">
        <v>152</v>
      </c>
    </row>
    <row r="170" s="15" customFormat="1">
      <c r="A170" s="15"/>
      <c r="B170" s="287"/>
      <c r="C170" s="288"/>
      <c r="D170" s="235" t="s">
        <v>897</v>
      </c>
      <c r="E170" s="289" t="s">
        <v>1</v>
      </c>
      <c r="F170" s="290" t="s">
        <v>899</v>
      </c>
      <c r="G170" s="288"/>
      <c r="H170" s="291">
        <v>35.359999999999999</v>
      </c>
      <c r="I170" s="292"/>
      <c r="J170" s="288"/>
      <c r="K170" s="288"/>
      <c r="L170" s="293"/>
      <c r="M170" s="294"/>
      <c r="N170" s="295"/>
      <c r="O170" s="295"/>
      <c r="P170" s="295"/>
      <c r="Q170" s="295"/>
      <c r="R170" s="295"/>
      <c r="S170" s="295"/>
      <c r="T170" s="296"/>
      <c r="U170" s="15"/>
      <c r="V170" s="15"/>
      <c r="W170" s="15"/>
      <c r="X170" s="15"/>
      <c r="Y170" s="15"/>
      <c r="Z170" s="15"/>
      <c r="AA170" s="15"/>
      <c r="AB170" s="15"/>
      <c r="AC170" s="15"/>
      <c r="AD170" s="15"/>
      <c r="AE170" s="15"/>
      <c r="AT170" s="297" t="s">
        <v>897</v>
      </c>
      <c r="AU170" s="297" t="s">
        <v>83</v>
      </c>
      <c r="AV170" s="15" t="s">
        <v>169</v>
      </c>
      <c r="AW170" s="15" t="s">
        <v>30</v>
      </c>
      <c r="AX170" s="15" t="s">
        <v>81</v>
      </c>
      <c r="AY170" s="297" t="s">
        <v>152</v>
      </c>
    </row>
    <row r="171" s="2" customFormat="1" ht="21.75" customHeight="1">
      <c r="A171" s="39"/>
      <c r="B171" s="40"/>
      <c r="C171" s="221" t="s">
        <v>192</v>
      </c>
      <c r="D171" s="221" t="s">
        <v>153</v>
      </c>
      <c r="E171" s="222" t="s">
        <v>1297</v>
      </c>
      <c r="F171" s="223" t="s">
        <v>1298</v>
      </c>
      <c r="G171" s="224" t="s">
        <v>195</v>
      </c>
      <c r="H171" s="225">
        <v>35.359999999999999</v>
      </c>
      <c r="I171" s="226"/>
      <c r="J171" s="227">
        <f>ROUND(I171*H171,2)</f>
        <v>0</v>
      </c>
      <c r="K171" s="228"/>
      <c r="L171" s="45"/>
      <c r="M171" s="229" t="s">
        <v>1</v>
      </c>
      <c r="N171" s="230" t="s">
        <v>38</v>
      </c>
      <c r="O171" s="92"/>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169</v>
      </c>
      <c r="AT171" s="233" t="s">
        <v>153</v>
      </c>
      <c r="AU171" s="233" t="s">
        <v>83</v>
      </c>
      <c r="AY171" s="18" t="s">
        <v>152</v>
      </c>
      <c r="BE171" s="234">
        <f>IF(N171="základní",J171,0)</f>
        <v>0</v>
      </c>
      <c r="BF171" s="234">
        <f>IF(N171="snížená",J171,0)</f>
        <v>0</v>
      </c>
      <c r="BG171" s="234">
        <f>IF(N171="zákl. přenesená",J171,0)</f>
        <v>0</v>
      </c>
      <c r="BH171" s="234">
        <f>IF(N171="sníž. přenesená",J171,0)</f>
        <v>0</v>
      </c>
      <c r="BI171" s="234">
        <f>IF(N171="nulová",J171,0)</f>
        <v>0</v>
      </c>
      <c r="BJ171" s="18" t="s">
        <v>81</v>
      </c>
      <c r="BK171" s="234">
        <f>ROUND(I171*H171,2)</f>
        <v>0</v>
      </c>
      <c r="BL171" s="18" t="s">
        <v>169</v>
      </c>
      <c r="BM171" s="233" t="s">
        <v>1299</v>
      </c>
    </row>
    <row r="172" s="2" customFormat="1">
      <c r="A172" s="39"/>
      <c r="B172" s="40"/>
      <c r="C172" s="41"/>
      <c r="D172" s="235" t="s">
        <v>159</v>
      </c>
      <c r="E172" s="41"/>
      <c r="F172" s="236" t="s">
        <v>1300</v>
      </c>
      <c r="G172" s="41"/>
      <c r="H172" s="41"/>
      <c r="I172" s="237"/>
      <c r="J172" s="41"/>
      <c r="K172" s="41"/>
      <c r="L172" s="45"/>
      <c r="M172" s="238"/>
      <c r="N172" s="239"/>
      <c r="O172" s="92"/>
      <c r="P172" s="92"/>
      <c r="Q172" s="92"/>
      <c r="R172" s="92"/>
      <c r="S172" s="92"/>
      <c r="T172" s="93"/>
      <c r="U172" s="39"/>
      <c r="V172" s="39"/>
      <c r="W172" s="39"/>
      <c r="X172" s="39"/>
      <c r="Y172" s="39"/>
      <c r="Z172" s="39"/>
      <c r="AA172" s="39"/>
      <c r="AB172" s="39"/>
      <c r="AC172" s="39"/>
      <c r="AD172" s="39"/>
      <c r="AE172" s="39"/>
      <c r="AT172" s="18" t="s">
        <v>159</v>
      </c>
      <c r="AU172" s="18" t="s">
        <v>83</v>
      </c>
    </row>
    <row r="173" s="2" customFormat="1" ht="21.75" customHeight="1">
      <c r="A173" s="39"/>
      <c r="B173" s="40"/>
      <c r="C173" s="221" t="s">
        <v>199</v>
      </c>
      <c r="D173" s="221" t="s">
        <v>153</v>
      </c>
      <c r="E173" s="222" t="s">
        <v>1301</v>
      </c>
      <c r="F173" s="223" t="s">
        <v>1302</v>
      </c>
      <c r="G173" s="224" t="s">
        <v>195</v>
      </c>
      <c r="H173" s="225">
        <v>2.0099999999999998</v>
      </c>
      <c r="I173" s="226"/>
      <c r="J173" s="227">
        <f>ROUND(I173*H173,2)</f>
        <v>0</v>
      </c>
      <c r="K173" s="228"/>
      <c r="L173" s="45"/>
      <c r="M173" s="229" t="s">
        <v>1</v>
      </c>
      <c r="N173" s="230" t="s">
        <v>38</v>
      </c>
      <c r="O173" s="92"/>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169</v>
      </c>
      <c r="AT173" s="233" t="s">
        <v>153</v>
      </c>
      <c r="AU173" s="233" t="s">
        <v>83</v>
      </c>
      <c r="AY173" s="18" t="s">
        <v>152</v>
      </c>
      <c r="BE173" s="234">
        <f>IF(N173="základní",J173,0)</f>
        <v>0</v>
      </c>
      <c r="BF173" s="234">
        <f>IF(N173="snížená",J173,0)</f>
        <v>0</v>
      </c>
      <c r="BG173" s="234">
        <f>IF(N173="zákl. přenesená",J173,0)</f>
        <v>0</v>
      </c>
      <c r="BH173" s="234">
        <f>IF(N173="sníž. přenesená",J173,0)</f>
        <v>0</v>
      </c>
      <c r="BI173" s="234">
        <f>IF(N173="nulová",J173,0)</f>
        <v>0</v>
      </c>
      <c r="BJ173" s="18" t="s">
        <v>81</v>
      </c>
      <c r="BK173" s="234">
        <f>ROUND(I173*H173,2)</f>
        <v>0</v>
      </c>
      <c r="BL173" s="18" t="s">
        <v>169</v>
      </c>
      <c r="BM173" s="233" t="s">
        <v>1303</v>
      </c>
    </row>
    <row r="174" s="2" customFormat="1">
      <c r="A174" s="39"/>
      <c r="B174" s="40"/>
      <c r="C174" s="41"/>
      <c r="D174" s="235" t="s">
        <v>159</v>
      </c>
      <c r="E174" s="41"/>
      <c r="F174" s="236" t="s">
        <v>1304</v>
      </c>
      <c r="G174" s="41"/>
      <c r="H174" s="41"/>
      <c r="I174" s="237"/>
      <c r="J174" s="41"/>
      <c r="K174" s="41"/>
      <c r="L174" s="45"/>
      <c r="M174" s="238"/>
      <c r="N174" s="239"/>
      <c r="O174" s="92"/>
      <c r="P174" s="92"/>
      <c r="Q174" s="92"/>
      <c r="R174" s="92"/>
      <c r="S174" s="92"/>
      <c r="T174" s="93"/>
      <c r="U174" s="39"/>
      <c r="V174" s="39"/>
      <c r="W174" s="39"/>
      <c r="X174" s="39"/>
      <c r="Y174" s="39"/>
      <c r="Z174" s="39"/>
      <c r="AA174" s="39"/>
      <c r="AB174" s="39"/>
      <c r="AC174" s="39"/>
      <c r="AD174" s="39"/>
      <c r="AE174" s="39"/>
      <c r="AT174" s="18" t="s">
        <v>159</v>
      </c>
      <c r="AU174" s="18" t="s">
        <v>83</v>
      </c>
    </row>
    <row r="175" s="14" customFormat="1">
      <c r="A175" s="14"/>
      <c r="B175" s="276"/>
      <c r="C175" s="277"/>
      <c r="D175" s="235" t="s">
        <v>897</v>
      </c>
      <c r="E175" s="278" t="s">
        <v>1</v>
      </c>
      <c r="F175" s="279" t="s">
        <v>1305</v>
      </c>
      <c r="G175" s="277"/>
      <c r="H175" s="280">
        <v>2.0099999999999998</v>
      </c>
      <c r="I175" s="281"/>
      <c r="J175" s="277"/>
      <c r="K175" s="277"/>
      <c r="L175" s="282"/>
      <c r="M175" s="283"/>
      <c r="N175" s="284"/>
      <c r="O175" s="284"/>
      <c r="P175" s="284"/>
      <c r="Q175" s="284"/>
      <c r="R175" s="284"/>
      <c r="S175" s="284"/>
      <c r="T175" s="285"/>
      <c r="U175" s="14"/>
      <c r="V175" s="14"/>
      <c r="W175" s="14"/>
      <c r="X175" s="14"/>
      <c r="Y175" s="14"/>
      <c r="Z175" s="14"/>
      <c r="AA175" s="14"/>
      <c r="AB175" s="14"/>
      <c r="AC175" s="14"/>
      <c r="AD175" s="14"/>
      <c r="AE175" s="14"/>
      <c r="AT175" s="286" t="s">
        <v>897</v>
      </c>
      <c r="AU175" s="286" t="s">
        <v>83</v>
      </c>
      <c r="AV175" s="14" t="s">
        <v>83</v>
      </c>
      <c r="AW175" s="14" t="s">
        <v>30</v>
      </c>
      <c r="AX175" s="14" t="s">
        <v>73</v>
      </c>
      <c r="AY175" s="286" t="s">
        <v>152</v>
      </c>
    </row>
    <row r="176" s="15" customFormat="1">
      <c r="A176" s="15"/>
      <c r="B176" s="287"/>
      <c r="C176" s="288"/>
      <c r="D176" s="235" t="s">
        <v>897</v>
      </c>
      <c r="E176" s="289" t="s">
        <v>1</v>
      </c>
      <c r="F176" s="290" t="s">
        <v>899</v>
      </c>
      <c r="G176" s="288"/>
      <c r="H176" s="291">
        <v>2.0099999999999998</v>
      </c>
      <c r="I176" s="292"/>
      <c r="J176" s="288"/>
      <c r="K176" s="288"/>
      <c r="L176" s="293"/>
      <c r="M176" s="294"/>
      <c r="N176" s="295"/>
      <c r="O176" s="295"/>
      <c r="P176" s="295"/>
      <c r="Q176" s="295"/>
      <c r="R176" s="295"/>
      <c r="S176" s="295"/>
      <c r="T176" s="296"/>
      <c r="U176" s="15"/>
      <c r="V176" s="15"/>
      <c r="W176" s="15"/>
      <c r="X176" s="15"/>
      <c r="Y176" s="15"/>
      <c r="Z176" s="15"/>
      <c r="AA176" s="15"/>
      <c r="AB176" s="15"/>
      <c r="AC176" s="15"/>
      <c r="AD176" s="15"/>
      <c r="AE176" s="15"/>
      <c r="AT176" s="297" t="s">
        <v>897</v>
      </c>
      <c r="AU176" s="297" t="s">
        <v>83</v>
      </c>
      <c r="AV176" s="15" t="s">
        <v>169</v>
      </c>
      <c r="AW176" s="15" t="s">
        <v>30</v>
      </c>
      <c r="AX176" s="15" t="s">
        <v>81</v>
      </c>
      <c r="AY176" s="297" t="s">
        <v>152</v>
      </c>
    </row>
    <row r="177" s="2" customFormat="1" ht="21.75" customHeight="1">
      <c r="A177" s="39"/>
      <c r="B177" s="40"/>
      <c r="C177" s="221" t="s">
        <v>205</v>
      </c>
      <c r="D177" s="221" t="s">
        <v>153</v>
      </c>
      <c r="E177" s="222" t="s">
        <v>1306</v>
      </c>
      <c r="F177" s="223" t="s">
        <v>1307</v>
      </c>
      <c r="G177" s="224" t="s">
        <v>195</v>
      </c>
      <c r="H177" s="225">
        <v>2.0099999999999998</v>
      </c>
      <c r="I177" s="226"/>
      <c r="J177" s="227">
        <f>ROUND(I177*H177,2)</f>
        <v>0</v>
      </c>
      <c r="K177" s="228"/>
      <c r="L177" s="45"/>
      <c r="M177" s="229" t="s">
        <v>1</v>
      </c>
      <c r="N177" s="230" t="s">
        <v>38</v>
      </c>
      <c r="O177" s="92"/>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169</v>
      </c>
      <c r="AT177" s="233" t="s">
        <v>153</v>
      </c>
      <c r="AU177" s="233" t="s">
        <v>83</v>
      </c>
      <c r="AY177" s="18" t="s">
        <v>152</v>
      </c>
      <c r="BE177" s="234">
        <f>IF(N177="základní",J177,0)</f>
        <v>0</v>
      </c>
      <c r="BF177" s="234">
        <f>IF(N177="snížená",J177,0)</f>
        <v>0</v>
      </c>
      <c r="BG177" s="234">
        <f>IF(N177="zákl. přenesená",J177,0)</f>
        <v>0</v>
      </c>
      <c r="BH177" s="234">
        <f>IF(N177="sníž. přenesená",J177,0)</f>
        <v>0</v>
      </c>
      <c r="BI177" s="234">
        <f>IF(N177="nulová",J177,0)</f>
        <v>0</v>
      </c>
      <c r="BJ177" s="18" t="s">
        <v>81</v>
      </c>
      <c r="BK177" s="234">
        <f>ROUND(I177*H177,2)</f>
        <v>0</v>
      </c>
      <c r="BL177" s="18" t="s">
        <v>169</v>
      </c>
      <c r="BM177" s="233" t="s">
        <v>1308</v>
      </c>
    </row>
    <row r="178" s="2" customFormat="1">
      <c r="A178" s="39"/>
      <c r="B178" s="40"/>
      <c r="C178" s="41"/>
      <c r="D178" s="235" t="s">
        <v>159</v>
      </c>
      <c r="E178" s="41"/>
      <c r="F178" s="236" t="s">
        <v>1309</v>
      </c>
      <c r="G178" s="41"/>
      <c r="H178" s="41"/>
      <c r="I178" s="237"/>
      <c r="J178" s="41"/>
      <c r="K178" s="41"/>
      <c r="L178" s="45"/>
      <c r="M178" s="238"/>
      <c r="N178" s="239"/>
      <c r="O178" s="92"/>
      <c r="P178" s="92"/>
      <c r="Q178" s="92"/>
      <c r="R178" s="92"/>
      <c r="S178" s="92"/>
      <c r="T178" s="93"/>
      <c r="U178" s="39"/>
      <c r="V178" s="39"/>
      <c r="W178" s="39"/>
      <c r="X178" s="39"/>
      <c r="Y178" s="39"/>
      <c r="Z178" s="39"/>
      <c r="AA178" s="39"/>
      <c r="AB178" s="39"/>
      <c r="AC178" s="39"/>
      <c r="AD178" s="39"/>
      <c r="AE178" s="39"/>
      <c r="AT178" s="18" t="s">
        <v>159</v>
      </c>
      <c r="AU178" s="18" t="s">
        <v>83</v>
      </c>
    </row>
    <row r="179" s="2" customFormat="1" ht="21.75" customHeight="1">
      <c r="A179" s="39"/>
      <c r="B179" s="40"/>
      <c r="C179" s="221" t="s">
        <v>209</v>
      </c>
      <c r="D179" s="221" t="s">
        <v>153</v>
      </c>
      <c r="E179" s="222" t="s">
        <v>1310</v>
      </c>
      <c r="F179" s="223" t="s">
        <v>1311</v>
      </c>
      <c r="G179" s="224" t="s">
        <v>950</v>
      </c>
      <c r="H179" s="225">
        <v>0.053999999999999999</v>
      </c>
      <c r="I179" s="226"/>
      <c r="J179" s="227">
        <f>ROUND(I179*H179,2)</f>
        <v>0</v>
      </c>
      <c r="K179" s="228"/>
      <c r="L179" s="45"/>
      <c r="M179" s="229" t="s">
        <v>1</v>
      </c>
      <c r="N179" s="230" t="s">
        <v>38</v>
      </c>
      <c r="O179" s="92"/>
      <c r="P179" s="231">
        <f>O179*H179</f>
        <v>0</v>
      </c>
      <c r="Q179" s="231">
        <v>0</v>
      </c>
      <c r="R179" s="231">
        <f>Q179*H179</f>
        <v>0</v>
      </c>
      <c r="S179" s="231">
        <v>0</v>
      </c>
      <c r="T179" s="232">
        <f>S179*H179</f>
        <v>0</v>
      </c>
      <c r="U179" s="39"/>
      <c r="V179" s="39"/>
      <c r="W179" s="39"/>
      <c r="X179" s="39"/>
      <c r="Y179" s="39"/>
      <c r="Z179" s="39"/>
      <c r="AA179" s="39"/>
      <c r="AB179" s="39"/>
      <c r="AC179" s="39"/>
      <c r="AD179" s="39"/>
      <c r="AE179" s="39"/>
      <c r="AR179" s="233" t="s">
        <v>169</v>
      </c>
      <c r="AT179" s="233" t="s">
        <v>153</v>
      </c>
      <c r="AU179" s="233" t="s">
        <v>83</v>
      </c>
      <c r="AY179" s="18" t="s">
        <v>152</v>
      </c>
      <c r="BE179" s="234">
        <f>IF(N179="základní",J179,0)</f>
        <v>0</v>
      </c>
      <c r="BF179" s="234">
        <f>IF(N179="snížená",J179,0)</f>
        <v>0</v>
      </c>
      <c r="BG179" s="234">
        <f>IF(N179="zákl. přenesená",J179,0)</f>
        <v>0</v>
      </c>
      <c r="BH179" s="234">
        <f>IF(N179="sníž. přenesená",J179,0)</f>
        <v>0</v>
      </c>
      <c r="BI179" s="234">
        <f>IF(N179="nulová",J179,0)</f>
        <v>0</v>
      </c>
      <c r="BJ179" s="18" t="s">
        <v>81</v>
      </c>
      <c r="BK179" s="234">
        <f>ROUND(I179*H179,2)</f>
        <v>0</v>
      </c>
      <c r="BL179" s="18" t="s">
        <v>169</v>
      </c>
      <c r="BM179" s="233" t="s">
        <v>1312</v>
      </c>
    </row>
    <row r="180" s="2" customFormat="1">
      <c r="A180" s="39"/>
      <c r="B180" s="40"/>
      <c r="C180" s="41"/>
      <c r="D180" s="235" t="s">
        <v>159</v>
      </c>
      <c r="E180" s="41"/>
      <c r="F180" s="236" t="s">
        <v>1313</v>
      </c>
      <c r="G180" s="41"/>
      <c r="H180" s="41"/>
      <c r="I180" s="237"/>
      <c r="J180" s="41"/>
      <c r="K180" s="41"/>
      <c r="L180" s="45"/>
      <c r="M180" s="238"/>
      <c r="N180" s="239"/>
      <c r="O180" s="92"/>
      <c r="P180" s="92"/>
      <c r="Q180" s="92"/>
      <c r="R180" s="92"/>
      <c r="S180" s="92"/>
      <c r="T180" s="93"/>
      <c r="U180" s="39"/>
      <c r="V180" s="39"/>
      <c r="W180" s="39"/>
      <c r="X180" s="39"/>
      <c r="Y180" s="39"/>
      <c r="Z180" s="39"/>
      <c r="AA180" s="39"/>
      <c r="AB180" s="39"/>
      <c r="AC180" s="39"/>
      <c r="AD180" s="39"/>
      <c r="AE180" s="39"/>
      <c r="AT180" s="18" t="s">
        <v>159</v>
      </c>
      <c r="AU180" s="18" t="s">
        <v>83</v>
      </c>
    </row>
    <row r="181" s="16" customFormat="1">
      <c r="A181" s="16"/>
      <c r="B181" s="299"/>
      <c r="C181" s="300"/>
      <c r="D181" s="235" t="s">
        <v>897</v>
      </c>
      <c r="E181" s="301" t="s">
        <v>1</v>
      </c>
      <c r="F181" s="302" t="s">
        <v>1314</v>
      </c>
      <c r="G181" s="300"/>
      <c r="H181" s="301" t="s">
        <v>1</v>
      </c>
      <c r="I181" s="303"/>
      <c r="J181" s="300"/>
      <c r="K181" s="300"/>
      <c r="L181" s="304"/>
      <c r="M181" s="305"/>
      <c r="N181" s="306"/>
      <c r="O181" s="306"/>
      <c r="P181" s="306"/>
      <c r="Q181" s="306"/>
      <c r="R181" s="306"/>
      <c r="S181" s="306"/>
      <c r="T181" s="307"/>
      <c r="U181" s="16"/>
      <c r="V181" s="16"/>
      <c r="W181" s="16"/>
      <c r="X181" s="16"/>
      <c r="Y181" s="16"/>
      <c r="Z181" s="16"/>
      <c r="AA181" s="16"/>
      <c r="AB181" s="16"/>
      <c r="AC181" s="16"/>
      <c r="AD181" s="16"/>
      <c r="AE181" s="16"/>
      <c r="AT181" s="308" t="s">
        <v>897</v>
      </c>
      <c r="AU181" s="308" t="s">
        <v>83</v>
      </c>
      <c r="AV181" s="16" t="s">
        <v>81</v>
      </c>
      <c r="AW181" s="16" t="s">
        <v>30</v>
      </c>
      <c r="AX181" s="16" t="s">
        <v>73</v>
      </c>
      <c r="AY181" s="308" t="s">
        <v>152</v>
      </c>
    </row>
    <row r="182" s="14" customFormat="1">
      <c r="A182" s="14"/>
      <c r="B182" s="276"/>
      <c r="C182" s="277"/>
      <c r="D182" s="235" t="s">
        <v>897</v>
      </c>
      <c r="E182" s="278" t="s">
        <v>1</v>
      </c>
      <c r="F182" s="279" t="s">
        <v>1315</v>
      </c>
      <c r="G182" s="277"/>
      <c r="H182" s="280">
        <v>0.053999999999999999</v>
      </c>
      <c r="I182" s="281"/>
      <c r="J182" s="277"/>
      <c r="K182" s="277"/>
      <c r="L182" s="282"/>
      <c r="M182" s="283"/>
      <c r="N182" s="284"/>
      <c r="O182" s="284"/>
      <c r="P182" s="284"/>
      <c r="Q182" s="284"/>
      <c r="R182" s="284"/>
      <c r="S182" s="284"/>
      <c r="T182" s="285"/>
      <c r="U182" s="14"/>
      <c r="V182" s="14"/>
      <c r="W182" s="14"/>
      <c r="X182" s="14"/>
      <c r="Y182" s="14"/>
      <c r="Z182" s="14"/>
      <c r="AA182" s="14"/>
      <c r="AB182" s="14"/>
      <c r="AC182" s="14"/>
      <c r="AD182" s="14"/>
      <c r="AE182" s="14"/>
      <c r="AT182" s="286" t="s">
        <v>897</v>
      </c>
      <c r="AU182" s="286" t="s">
        <v>83</v>
      </c>
      <c r="AV182" s="14" t="s">
        <v>83</v>
      </c>
      <c r="AW182" s="14" t="s">
        <v>30</v>
      </c>
      <c r="AX182" s="14" t="s">
        <v>73</v>
      </c>
      <c r="AY182" s="286" t="s">
        <v>152</v>
      </c>
    </row>
    <row r="183" s="15" customFormat="1">
      <c r="A183" s="15"/>
      <c r="B183" s="287"/>
      <c r="C183" s="288"/>
      <c r="D183" s="235" t="s">
        <v>897</v>
      </c>
      <c r="E183" s="289" t="s">
        <v>1</v>
      </c>
      <c r="F183" s="290" t="s">
        <v>899</v>
      </c>
      <c r="G183" s="288"/>
      <c r="H183" s="291">
        <v>0.053999999999999999</v>
      </c>
      <c r="I183" s="292"/>
      <c r="J183" s="288"/>
      <c r="K183" s="288"/>
      <c r="L183" s="293"/>
      <c r="M183" s="294"/>
      <c r="N183" s="295"/>
      <c r="O183" s="295"/>
      <c r="P183" s="295"/>
      <c r="Q183" s="295"/>
      <c r="R183" s="295"/>
      <c r="S183" s="295"/>
      <c r="T183" s="296"/>
      <c r="U183" s="15"/>
      <c r="V183" s="15"/>
      <c r="W183" s="15"/>
      <c r="X183" s="15"/>
      <c r="Y183" s="15"/>
      <c r="Z183" s="15"/>
      <c r="AA183" s="15"/>
      <c r="AB183" s="15"/>
      <c r="AC183" s="15"/>
      <c r="AD183" s="15"/>
      <c r="AE183" s="15"/>
      <c r="AT183" s="297" t="s">
        <v>897</v>
      </c>
      <c r="AU183" s="297" t="s">
        <v>83</v>
      </c>
      <c r="AV183" s="15" t="s">
        <v>169</v>
      </c>
      <c r="AW183" s="15" t="s">
        <v>30</v>
      </c>
      <c r="AX183" s="15" t="s">
        <v>81</v>
      </c>
      <c r="AY183" s="297" t="s">
        <v>152</v>
      </c>
    </row>
    <row r="184" s="11" customFormat="1" ht="22.8" customHeight="1">
      <c r="A184" s="11"/>
      <c r="B184" s="207"/>
      <c r="C184" s="208"/>
      <c r="D184" s="209" t="s">
        <v>72</v>
      </c>
      <c r="E184" s="260" t="s">
        <v>173</v>
      </c>
      <c r="F184" s="260" t="s">
        <v>1316</v>
      </c>
      <c r="G184" s="208"/>
      <c r="H184" s="208"/>
      <c r="I184" s="211"/>
      <c r="J184" s="261">
        <f>BK184</f>
        <v>0</v>
      </c>
      <c r="K184" s="208"/>
      <c r="L184" s="213"/>
      <c r="M184" s="214"/>
      <c r="N184" s="215"/>
      <c r="O184" s="215"/>
      <c r="P184" s="216">
        <f>SUM(P185:P213)</f>
        <v>0</v>
      </c>
      <c r="Q184" s="215"/>
      <c r="R184" s="216">
        <f>SUM(R185:R213)</f>
        <v>0</v>
      </c>
      <c r="S184" s="215"/>
      <c r="T184" s="217">
        <f>SUM(T185:T213)</f>
        <v>0</v>
      </c>
      <c r="U184" s="11"/>
      <c r="V184" s="11"/>
      <c r="W184" s="11"/>
      <c r="X184" s="11"/>
      <c r="Y184" s="11"/>
      <c r="Z184" s="11"/>
      <c r="AA184" s="11"/>
      <c r="AB184" s="11"/>
      <c r="AC184" s="11"/>
      <c r="AD184" s="11"/>
      <c r="AE184" s="11"/>
      <c r="AR184" s="218" t="s">
        <v>81</v>
      </c>
      <c r="AT184" s="219" t="s">
        <v>72</v>
      </c>
      <c r="AU184" s="219" t="s">
        <v>81</v>
      </c>
      <c r="AY184" s="218" t="s">
        <v>152</v>
      </c>
      <c r="BK184" s="220">
        <f>SUM(BK185:BK213)</f>
        <v>0</v>
      </c>
    </row>
    <row r="185" s="2" customFormat="1" ht="33" customHeight="1">
      <c r="A185" s="39"/>
      <c r="B185" s="40"/>
      <c r="C185" s="221" t="s">
        <v>214</v>
      </c>
      <c r="D185" s="221" t="s">
        <v>153</v>
      </c>
      <c r="E185" s="222" t="s">
        <v>1317</v>
      </c>
      <c r="F185" s="223" t="s">
        <v>1318</v>
      </c>
      <c r="G185" s="224" t="s">
        <v>195</v>
      </c>
      <c r="H185" s="225">
        <v>305</v>
      </c>
      <c r="I185" s="226"/>
      <c r="J185" s="227">
        <f>ROUND(I185*H185,2)</f>
        <v>0</v>
      </c>
      <c r="K185" s="228"/>
      <c r="L185" s="45"/>
      <c r="M185" s="229" t="s">
        <v>1</v>
      </c>
      <c r="N185" s="230" t="s">
        <v>38</v>
      </c>
      <c r="O185" s="92"/>
      <c r="P185" s="231">
        <f>O185*H185</f>
        <v>0</v>
      </c>
      <c r="Q185" s="231">
        <v>0</v>
      </c>
      <c r="R185" s="231">
        <f>Q185*H185</f>
        <v>0</v>
      </c>
      <c r="S185" s="231">
        <v>0</v>
      </c>
      <c r="T185" s="232">
        <f>S185*H185</f>
        <v>0</v>
      </c>
      <c r="U185" s="39"/>
      <c r="V185" s="39"/>
      <c r="W185" s="39"/>
      <c r="X185" s="39"/>
      <c r="Y185" s="39"/>
      <c r="Z185" s="39"/>
      <c r="AA185" s="39"/>
      <c r="AB185" s="39"/>
      <c r="AC185" s="39"/>
      <c r="AD185" s="39"/>
      <c r="AE185" s="39"/>
      <c r="AR185" s="233" t="s">
        <v>169</v>
      </c>
      <c r="AT185" s="233" t="s">
        <v>153</v>
      </c>
      <c r="AU185" s="233" t="s">
        <v>83</v>
      </c>
      <c r="AY185" s="18" t="s">
        <v>152</v>
      </c>
      <c r="BE185" s="234">
        <f>IF(N185="základní",J185,0)</f>
        <v>0</v>
      </c>
      <c r="BF185" s="234">
        <f>IF(N185="snížená",J185,0)</f>
        <v>0</v>
      </c>
      <c r="BG185" s="234">
        <f>IF(N185="zákl. přenesená",J185,0)</f>
        <v>0</v>
      </c>
      <c r="BH185" s="234">
        <f>IF(N185="sníž. přenesená",J185,0)</f>
        <v>0</v>
      </c>
      <c r="BI185" s="234">
        <f>IF(N185="nulová",J185,0)</f>
        <v>0</v>
      </c>
      <c r="BJ185" s="18" t="s">
        <v>81</v>
      </c>
      <c r="BK185" s="234">
        <f>ROUND(I185*H185,2)</f>
        <v>0</v>
      </c>
      <c r="BL185" s="18" t="s">
        <v>169</v>
      </c>
      <c r="BM185" s="233" t="s">
        <v>1319</v>
      </c>
    </row>
    <row r="186" s="2" customFormat="1">
      <c r="A186" s="39"/>
      <c r="B186" s="40"/>
      <c r="C186" s="41"/>
      <c r="D186" s="235" t="s">
        <v>159</v>
      </c>
      <c r="E186" s="41"/>
      <c r="F186" s="236" t="s">
        <v>1318</v>
      </c>
      <c r="G186" s="41"/>
      <c r="H186" s="41"/>
      <c r="I186" s="237"/>
      <c r="J186" s="41"/>
      <c r="K186" s="41"/>
      <c r="L186" s="45"/>
      <c r="M186" s="238"/>
      <c r="N186" s="239"/>
      <c r="O186" s="92"/>
      <c r="P186" s="92"/>
      <c r="Q186" s="92"/>
      <c r="R186" s="92"/>
      <c r="S186" s="92"/>
      <c r="T186" s="93"/>
      <c r="U186" s="39"/>
      <c r="V186" s="39"/>
      <c r="W186" s="39"/>
      <c r="X186" s="39"/>
      <c r="Y186" s="39"/>
      <c r="Z186" s="39"/>
      <c r="AA186" s="39"/>
      <c r="AB186" s="39"/>
      <c r="AC186" s="39"/>
      <c r="AD186" s="39"/>
      <c r="AE186" s="39"/>
      <c r="AT186" s="18" t="s">
        <v>159</v>
      </c>
      <c r="AU186" s="18" t="s">
        <v>83</v>
      </c>
    </row>
    <row r="187" s="14" customFormat="1">
      <c r="A187" s="14"/>
      <c r="B187" s="276"/>
      <c r="C187" s="277"/>
      <c r="D187" s="235" t="s">
        <v>897</v>
      </c>
      <c r="E187" s="278" t="s">
        <v>1</v>
      </c>
      <c r="F187" s="279" t="s">
        <v>1271</v>
      </c>
      <c r="G187" s="277"/>
      <c r="H187" s="280">
        <v>305</v>
      </c>
      <c r="I187" s="281"/>
      <c r="J187" s="277"/>
      <c r="K187" s="277"/>
      <c r="L187" s="282"/>
      <c r="M187" s="283"/>
      <c r="N187" s="284"/>
      <c r="O187" s="284"/>
      <c r="P187" s="284"/>
      <c r="Q187" s="284"/>
      <c r="R187" s="284"/>
      <c r="S187" s="284"/>
      <c r="T187" s="285"/>
      <c r="U187" s="14"/>
      <c r="V187" s="14"/>
      <c r="W187" s="14"/>
      <c r="X187" s="14"/>
      <c r="Y187" s="14"/>
      <c r="Z187" s="14"/>
      <c r="AA187" s="14"/>
      <c r="AB187" s="14"/>
      <c r="AC187" s="14"/>
      <c r="AD187" s="14"/>
      <c r="AE187" s="14"/>
      <c r="AT187" s="286" t="s">
        <v>897</v>
      </c>
      <c r="AU187" s="286" t="s">
        <v>83</v>
      </c>
      <c r="AV187" s="14" t="s">
        <v>83</v>
      </c>
      <c r="AW187" s="14" t="s">
        <v>30</v>
      </c>
      <c r="AX187" s="14" t="s">
        <v>73</v>
      </c>
      <c r="AY187" s="286" t="s">
        <v>152</v>
      </c>
    </row>
    <row r="188" s="15" customFormat="1">
      <c r="A188" s="15"/>
      <c r="B188" s="287"/>
      <c r="C188" s="288"/>
      <c r="D188" s="235" t="s">
        <v>897</v>
      </c>
      <c r="E188" s="289" t="s">
        <v>1</v>
      </c>
      <c r="F188" s="290" t="s">
        <v>899</v>
      </c>
      <c r="G188" s="288"/>
      <c r="H188" s="291">
        <v>305</v>
      </c>
      <c r="I188" s="292"/>
      <c r="J188" s="288"/>
      <c r="K188" s="288"/>
      <c r="L188" s="293"/>
      <c r="M188" s="294"/>
      <c r="N188" s="295"/>
      <c r="O188" s="295"/>
      <c r="P188" s="295"/>
      <c r="Q188" s="295"/>
      <c r="R188" s="295"/>
      <c r="S188" s="295"/>
      <c r="T188" s="296"/>
      <c r="U188" s="15"/>
      <c r="V188" s="15"/>
      <c r="W188" s="15"/>
      <c r="X188" s="15"/>
      <c r="Y188" s="15"/>
      <c r="Z188" s="15"/>
      <c r="AA188" s="15"/>
      <c r="AB188" s="15"/>
      <c r="AC188" s="15"/>
      <c r="AD188" s="15"/>
      <c r="AE188" s="15"/>
      <c r="AT188" s="297" t="s">
        <v>897</v>
      </c>
      <c r="AU188" s="297" t="s">
        <v>83</v>
      </c>
      <c r="AV188" s="15" t="s">
        <v>169</v>
      </c>
      <c r="AW188" s="15" t="s">
        <v>30</v>
      </c>
      <c r="AX188" s="15" t="s">
        <v>81</v>
      </c>
      <c r="AY188" s="297" t="s">
        <v>152</v>
      </c>
    </row>
    <row r="189" s="2" customFormat="1" ht="16.5" customHeight="1">
      <c r="A189" s="39"/>
      <c r="B189" s="40"/>
      <c r="C189" s="221" t="s">
        <v>218</v>
      </c>
      <c r="D189" s="221" t="s">
        <v>153</v>
      </c>
      <c r="E189" s="222" t="s">
        <v>1320</v>
      </c>
      <c r="F189" s="223" t="s">
        <v>1321</v>
      </c>
      <c r="G189" s="224" t="s">
        <v>195</v>
      </c>
      <c r="H189" s="225">
        <v>305</v>
      </c>
      <c r="I189" s="226"/>
      <c r="J189" s="227">
        <f>ROUND(I189*H189,2)</f>
        <v>0</v>
      </c>
      <c r="K189" s="228"/>
      <c r="L189" s="45"/>
      <c r="M189" s="229" t="s">
        <v>1</v>
      </c>
      <c r="N189" s="230" t="s">
        <v>38</v>
      </c>
      <c r="O189" s="92"/>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169</v>
      </c>
      <c r="AT189" s="233" t="s">
        <v>153</v>
      </c>
      <c r="AU189" s="233" t="s">
        <v>83</v>
      </c>
      <c r="AY189" s="18" t="s">
        <v>152</v>
      </c>
      <c r="BE189" s="234">
        <f>IF(N189="základní",J189,0)</f>
        <v>0</v>
      </c>
      <c r="BF189" s="234">
        <f>IF(N189="snížená",J189,0)</f>
        <v>0</v>
      </c>
      <c r="BG189" s="234">
        <f>IF(N189="zákl. přenesená",J189,0)</f>
        <v>0</v>
      </c>
      <c r="BH189" s="234">
        <f>IF(N189="sníž. přenesená",J189,0)</f>
        <v>0</v>
      </c>
      <c r="BI189" s="234">
        <f>IF(N189="nulová",J189,0)</f>
        <v>0</v>
      </c>
      <c r="BJ189" s="18" t="s">
        <v>81</v>
      </c>
      <c r="BK189" s="234">
        <f>ROUND(I189*H189,2)</f>
        <v>0</v>
      </c>
      <c r="BL189" s="18" t="s">
        <v>169</v>
      </c>
      <c r="BM189" s="233" t="s">
        <v>1322</v>
      </c>
    </row>
    <row r="190" s="2" customFormat="1">
      <c r="A190" s="39"/>
      <c r="B190" s="40"/>
      <c r="C190" s="41"/>
      <c r="D190" s="235" t="s">
        <v>159</v>
      </c>
      <c r="E190" s="41"/>
      <c r="F190" s="236" t="s">
        <v>1323</v>
      </c>
      <c r="G190" s="41"/>
      <c r="H190" s="41"/>
      <c r="I190" s="237"/>
      <c r="J190" s="41"/>
      <c r="K190" s="41"/>
      <c r="L190" s="45"/>
      <c r="M190" s="238"/>
      <c r="N190" s="239"/>
      <c r="O190" s="92"/>
      <c r="P190" s="92"/>
      <c r="Q190" s="92"/>
      <c r="R190" s="92"/>
      <c r="S190" s="92"/>
      <c r="T190" s="93"/>
      <c r="U190" s="39"/>
      <c r="V190" s="39"/>
      <c r="W190" s="39"/>
      <c r="X190" s="39"/>
      <c r="Y190" s="39"/>
      <c r="Z190" s="39"/>
      <c r="AA190" s="39"/>
      <c r="AB190" s="39"/>
      <c r="AC190" s="39"/>
      <c r="AD190" s="39"/>
      <c r="AE190" s="39"/>
      <c r="AT190" s="18" t="s">
        <v>159</v>
      </c>
      <c r="AU190" s="18" t="s">
        <v>83</v>
      </c>
    </row>
    <row r="191" s="14" customFormat="1">
      <c r="A191" s="14"/>
      <c r="B191" s="276"/>
      <c r="C191" s="277"/>
      <c r="D191" s="235" t="s">
        <v>897</v>
      </c>
      <c r="E191" s="278" t="s">
        <v>1</v>
      </c>
      <c r="F191" s="279" t="s">
        <v>1271</v>
      </c>
      <c r="G191" s="277"/>
      <c r="H191" s="280">
        <v>305</v>
      </c>
      <c r="I191" s="281"/>
      <c r="J191" s="277"/>
      <c r="K191" s="277"/>
      <c r="L191" s="282"/>
      <c r="M191" s="283"/>
      <c r="N191" s="284"/>
      <c r="O191" s="284"/>
      <c r="P191" s="284"/>
      <c r="Q191" s="284"/>
      <c r="R191" s="284"/>
      <c r="S191" s="284"/>
      <c r="T191" s="285"/>
      <c r="U191" s="14"/>
      <c r="V191" s="14"/>
      <c r="W191" s="14"/>
      <c r="X191" s="14"/>
      <c r="Y191" s="14"/>
      <c r="Z191" s="14"/>
      <c r="AA191" s="14"/>
      <c r="AB191" s="14"/>
      <c r="AC191" s="14"/>
      <c r="AD191" s="14"/>
      <c r="AE191" s="14"/>
      <c r="AT191" s="286" t="s">
        <v>897</v>
      </c>
      <c r="AU191" s="286" t="s">
        <v>83</v>
      </c>
      <c r="AV191" s="14" t="s">
        <v>83</v>
      </c>
      <c r="AW191" s="14" t="s">
        <v>30</v>
      </c>
      <c r="AX191" s="14" t="s">
        <v>73</v>
      </c>
      <c r="AY191" s="286" t="s">
        <v>152</v>
      </c>
    </row>
    <row r="192" s="15" customFormat="1">
      <c r="A192" s="15"/>
      <c r="B192" s="287"/>
      <c r="C192" s="288"/>
      <c r="D192" s="235" t="s">
        <v>897</v>
      </c>
      <c r="E192" s="289" t="s">
        <v>1</v>
      </c>
      <c r="F192" s="290" t="s">
        <v>899</v>
      </c>
      <c r="G192" s="288"/>
      <c r="H192" s="291">
        <v>305</v>
      </c>
      <c r="I192" s="292"/>
      <c r="J192" s="288"/>
      <c r="K192" s="288"/>
      <c r="L192" s="293"/>
      <c r="M192" s="294"/>
      <c r="N192" s="295"/>
      <c r="O192" s="295"/>
      <c r="P192" s="295"/>
      <c r="Q192" s="295"/>
      <c r="R192" s="295"/>
      <c r="S192" s="295"/>
      <c r="T192" s="296"/>
      <c r="U192" s="15"/>
      <c r="V192" s="15"/>
      <c r="W192" s="15"/>
      <c r="X192" s="15"/>
      <c r="Y192" s="15"/>
      <c r="Z192" s="15"/>
      <c r="AA192" s="15"/>
      <c r="AB192" s="15"/>
      <c r="AC192" s="15"/>
      <c r="AD192" s="15"/>
      <c r="AE192" s="15"/>
      <c r="AT192" s="297" t="s">
        <v>897</v>
      </c>
      <c r="AU192" s="297" t="s">
        <v>83</v>
      </c>
      <c r="AV192" s="15" t="s">
        <v>169</v>
      </c>
      <c r="AW192" s="15" t="s">
        <v>30</v>
      </c>
      <c r="AX192" s="15" t="s">
        <v>81</v>
      </c>
      <c r="AY192" s="297" t="s">
        <v>152</v>
      </c>
    </row>
    <row r="193" s="2" customFormat="1" ht="21.75" customHeight="1">
      <c r="A193" s="39"/>
      <c r="B193" s="40"/>
      <c r="C193" s="221" t="s">
        <v>8</v>
      </c>
      <c r="D193" s="221" t="s">
        <v>153</v>
      </c>
      <c r="E193" s="222" t="s">
        <v>1324</v>
      </c>
      <c r="F193" s="223" t="s">
        <v>1325</v>
      </c>
      <c r="G193" s="224" t="s">
        <v>195</v>
      </c>
      <c r="H193" s="225">
        <v>305</v>
      </c>
      <c r="I193" s="226"/>
      <c r="J193" s="227">
        <f>ROUND(I193*H193,2)</f>
        <v>0</v>
      </c>
      <c r="K193" s="228"/>
      <c r="L193" s="45"/>
      <c r="M193" s="229" t="s">
        <v>1</v>
      </c>
      <c r="N193" s="230" t="s">
        <v>38</v>
      </c>
      <c r="O193" s="92"/>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169</v>
      </c>
      <c r="AT193" s="233" t="s">
        <v>153</v>
      </c>
      <c r="AU193" s="233" t="s">
        <v>83</v>
      </c>
      <c r="AY193" s="18" t="s">
        <v>152</v>
      </c>
      <c r="BE193" s="234">
        <f>IF(N193="základní",J193,0)</f>
        <v>0</v>
      </c>
      <c r="BF193" s="234">
        <f>IF(N193="snížená",J193,0)</f>
        <v>0</v>
      </c>
      <c r="BG193" s="234">
        <f>IF(N193="zákl. přenesená",J193,0)</f>
        <v>0</v>
      </c>
      <c r="BH193" s="234">
        <f>IF(N193="sníž. přenesená",J193,0)</f>
        <v>0</v>
      </c>
      <c r="BI193" s="234">
        <f>IF(N193="nulová",J193,0)</f>
        <v>0</v>
      </c>
      <c r="BJ193" s="18" t="s">
        <v>81</v>
      </c>
      <c r="BK193" s="234">
        <f>ROUND(I193*H193,2)</f>
        <v>0</v>
      </c>
      <c r="BL193" s="18" t="s">
        <v>169</v>
      </c>
      <c r="BM193" s="233" t="s">
        <v>1326</v>
      </c>
    </row>
    <row r="194" s="2" customFormat="1">
      <c r="A194" s="39"/>
      <c r="B194" s="40"/>
      <c r="C194" s="41"/>
      <c r="D194" s="235" t="s">
        <v>159</v>
      </c>
      <c r="E194" s="41"/>
      <c r="F194" s="236" t="s">
        <v>1327</v>
      </c>
      <c r="G194" s="41"/>
      <c r="H194" s="41"/>
      <c r="I194" s="237"/>
      <c r="J194" s="41"/>
      <c r="K194" s="41"/>
      <c r="L194" s="45"/>
      <c r="M194" s="238"/>
      <c r="N194" s="239"/>
      <c r="O194" s="92"/>
      <c r="P194" s="92"/>
      <c r="Q194" s="92"/>
      <c r="R194" s="92"/>
      <c r="S194" s="92"/>
      <c r="T194" s="93"/>
      <c r="U194" s="39"/>
      <c r="V194" s="39"/>
      <c r="W194" s="39"/>
      <c r="X194" s="39"/>
      <c r="Y194" s="39"/>
      <c r="Z194" s="39"/>
      <c r="AA194" s="39"/>
      <c r="AB194" s="39"/>
      <c r="AC194" s="39"/>
      <c r="AD194" s="39"/>
      <c r="AE194" s="39"/>
      <c r="AT194" s="18" t="s">
        <v>159</v>
      </c>
      <c r="AU194" s="18" t="s">
        <v>83</v>
      </c>
    </row>
    <row r="195" s="14" customFormat="1">
      <c r="A195" s="14"/>
      <c r="B195" s="276"/>
      <c r="C195" s="277"/>
      <c r="D195" s="235" t="s">
        <v>897</v>
      </c>
      <c r="E195" s="278" t="s">
        <v>1</v>
      </c>
      <c r="F195" s="279" t="s">
        <v>1271</v>
      </c>
      <c r="G195" s="277"/>
      <c r="H195" s="280">
        <v>305</v>
      </c>
      <c r="I195" s="281"/>
      <c r="J195" s="277"/>
      <c r="K195" s="277"/>
      <c r="L195" s="282"/>
      <c r="M195" s="283"/>
      <c r="N195" s="284"/>
      <c r="O195" s="284"/>
      <c r="P195" s="284"/>
      <c r="Q195" s="284"/>
      <c r="R195" s="284"/>
      <c r="S195" s="284"/>
      <c r="T195" s="285"/>
      <c r="U195" s="14"/>
      <c r="V195" s="14"/>
      <c r="W195" s="14"/>
      <c r="X195" s="14"/>
      <c r="Y195" s="14"/>
      <c r="Z195" s="14"/>
      <c r="AA195" s="14"/>
      <c r="AB195" s="14"/>
      <c r="AC195" s="14"/>
      <c r="AD195" s="14"/>
      <c r="AE195" s="14"/>
      <c r="AT195" s="286" t="s">
        <v>897</v>
      </c>
      <c r="AU195" s="286" t="s">
        <v>83</v>
      </c>
      <c r="AV195" s="14" t="s">
        <v>83</v>
      </c>
      <c r="AW195" s="14" t="s">
        <v>30</v>
      </c>
      <c r="AX195" s="14" t="s">
        <v>73</v>
      </c>
      <c r="AY195" s="286" t="s">
        <v>152</v>
      </c>
    </row>
    <row r="196" s="15" customFormat="1">
      <c r="A196" s="15"/>
      <c r="B196" s="287"/>
      <c r="C196" s="288"/>
      <c r="D196" s="235" t="s">
        <v>897</v>
      </c>
      <c r="E196" s="289" t="s">
        <v>1</v>
      </c>
      <c r="F196" s="290" t="s">
        <v>899</v>
      </c>
      <c r="G196" s="288"/>
      <c r="H196" s="291">
        <v>305</v>
      </c>
      <c r="I196" s="292"/>
      <c r="J196" s="288"/>
      <c r="K196" s="288"/>
      <c r="L196" s="293"/>
      <c r="M196" s="294"/>
      <c r="N196" s="295"/>
      <c r="O196" s="295"/>
      <c r="P196" s="295"/>
      <c r="Q196" s="295"/>
      <c r="R196" s="295"/>
      <c r="S196" s="295"/>
      <c r="T196" s="296"/>
      <c r="U196" s="15"/>
      <c r="V196" s="15"/>
      <c r="W196" s="15"/>
      <c r="X196" s="15"/>
      <c r="Y196" s="15"/>
      <c r="Z196" s="15"/>
      <c r="AA196" s="15"/>
      <c r="AB196" s="15"/>
      <c r="AC196" s="15"/>
      <c r="AD196" s="15"/>
      <c r="AE196" s="15"/>
      <c r="AT196" s="297" t="s">
        <v>897</v>
      </c>
      <c r="AU196" s="297" t="s">
        <v>83</v>
      </c>
      <c r="AV196" s="15" t="s">
        <v>169</v>
      </c>
      <c r="AW196" s="15" t="s">
        <v>30</v>
      </c>
      <c r="AX196" s="15" t="s">
        <v>81</v>
      </c>
      <c r="AY196" s="297" t="s">
        <v>152</v>
      </c>
    </row>
    <row r="197" s="2" customFormat="1" ht="21.75" customHeight="1">
      <c r="A197" s="39"/>
      <c r="B197" s="40"/>
      <c r="C197" s="221" t="s">
        <v>225</v>
      </c>
      <c r="D197" s="221" t="s">
        <v>153</v>
      </c>
      <c r="E197" s="222" t="s">
        <v>1328</v>
      </c>
      <c r="F197" s="223" t="s">
        <v>1329</v>
      </c>
      <c r="G197" s="224" t="s">
        <v>195</v>
      </c>
      <c r="H197" s="225">
        <v>305</v>
      </c>
      <c r="I197" s="226"/>
      <c r="J197" s="227">
        <f>ROUND(I197*H197,2)</f>
        <v>0</v>
      </c>
      <c r="K197" s="228"/>
      <c r="L197" s="45"/>
      <c r="M197" s="229" t="s">
        <v>1</v>
      </c>
      <c r="N197" s="230" t="s">
        <v>38</v>
      </c>
      <c r="O197" s="92"/>
      <c r="P197" s="231">
        <f>O197*H197</f>
        <v>0</v>
      </c>
      <c r="Q197" s="231">
        <v>0</v>
      </c>
      <c r="R197" s="231">
        <f>Q197*H197</f>
        <v>0</v>
      </c>
      <c r="S197" s="231">
        <v>0</v>
      </c>
      <c r="T197" s="232">
        <f>S197*H197</f>
        <v>0</v>
      </c>
      <c r="U197" s="39"/>
      <c r="V197" s="39"/>
      <c r="W197" s="39"/>
      <c r="X197" s="39"/>
      <c r="Y197" s="39"/>
      <c r="Z197" s="39"/>
      <c r="AA197" s="39"/>
      <c r="AB197" s="39"/>
      <c r="AC197" s="39"/>
      <c r="AD197" s="39"/>
      <c r="AE197" s="39"/>
      <c r="AR197" s="233" t="s">
        <v>169</v>
      </c>
      <c r="AT197" s="233" t="s">
        <v>153</v>
      </c>
      <c r="AU197" s="233" t="s">
        <v>83</v>
      </c>
      <c r="AY197" s="18" t="s">
        <v>152</v>
      </c>
      <c r="BE197" s="234">
        <f>IF(N197="základní",J197,0)</f>
        <v>0</v>
      </c>
      <c r="BF197" s="234">
        <f>IF(N197="snížená",J197,0)</f>
        <v>0</v>
      </c>
      <c r="BG197" s="234">
        <f>IF(N197="zákl. přenesená",J197,0)</f>
        <v>0</v>
      </c>
      <c r="BH197" s="234">
        <f>IF(N197="sníž. přenesená",J197,0)</f>
        <v>0</v>
      </c>
      <c r="BI197" s="234">
        <f>IF(N197="nulová",J197,0)</f>
        <v>0</v>
      </c>
      <c r="BJ197" s="18" t="s">
        <v>81</v>
      </c>
      <c r="BK197" s="234">
        <f>ROUND(I197*H197,2)</f>
        <v>0</v>
      </c>
      <c r="BL197" s="18" t="s">
        <v>169</v>
      </c>
      <c r="BM197" s="233" t="s">
        <v>1330</v>
      </c>
    </row>
    <row r="198" s="2" customFormat="1">
      <c r="A198" s="39"/>
      <c r="B198" s="40"/>
      <c r="C198" s="41"/>
      <c r="D198" s="235" t="s">
        <v>159</v>
      </c>
      <c r="E198" s="41"/>
      <c r="F198" s="236" t="s">
        <v>1331</v>
      </c>
      <c r="G198" s="41"/>
      <c r="H198" s="41"/>
      <c r="I198" s="237"/>
      <c r="J198" s="41"/>
      <c r="K198" s="41"/>
      <c r="L198" s="45"/>
      <c r="M198" s="238"/>
      <c r="N198" s="239"/>
      <c r="O198" s="92"/>
      <c r="P198" s="92"/>
      <c r="Q198" s="92"/>
      <c r="R198" s="92"/>
      <c r="S198" s="92"/>
      <c r="T198" s="93"/>
      <c r="U198" s="39"/>
      <c r="V198" s="39"/>
      <c r="W198" s="39"/>
      <c r="X198" s="39"/>
      <c r="Y198" s="39"/>
      <c r="Z198" s="39"/>
      <c r="AA198" s="39"/>
      <c r="AB198" s="39"/>
      <c r="AC198" s="39"/>
      <c r="AD198" s="39"/>
      <c r="AE198" s="39"/>
      <c r="AT198" s="18" t="s">
        <v>159</v>
      </c>
      <c r="AU198" s="18" t="s">
        <v>83</v>
      </c>
    </row>
    <row r="199" s="14" customFormat="1">
      <c r="A199" s="14"/>
      <c r="B199" s="276"/>
      <c r="C199" s="277"/>
      <c r="D199" s="235" t="s">
        <v>897</v>
      </c>
      <c r="E199" s="278" t="s">
        <v>1</v>
      </c>
      <c r="F199" s="279" t="s">
        <v>1271</v>
      </c>
      <c r="G199" s="277"/>
      <c r="H199" s="280">
        <v>305</v>
      </c>
      <c r="I199" s="281"/>
      <c r="J199" s="277"/>
      <c r="K199" s="277"/>
      <c r="L199" s="282"/>
      <c r="M199" s="283"/>
      <c r="N199" s="284"/>
      <c r="O199" s="284"/>
      <c r="P199" s="284"/>
      <c r="Q199" s="284"/>
      <c r="R199" s="284"/>
      <c r="S199" s="284"/>
      <c r="T199" s="285"/>
      <c r="U199" s="14"/>
      <c r="V199" s="14"/>
      <c r="W199" s="14"/>
      <c r="X199" s="14"/>
      <c r="Y199" s="14"/>
      <c r="Z199" s="14"/>
      <c r="AA199" s="14"/>
      <c r="AB199" s="14"/>
      <c r="AC199" s="14"/>
      <c r="AD199" s="14"/>
      <c r="AE199" s="14"/>
      <c r="AT199" s="286" t="s">
        <v>897</v>
      </c>
      <c r="AU199" s="286" t="s">
        <v>83</v>
      </c>
      <c r="AV199" s="14" t="s">
        <v>83</v>
      </c>
      <c r="AW199" s="14" t="s">
        <v>30</v>
      </c>
      <c r="AX199" s="14" t="s">
        <v>73</v>
      </c>
      <c r="AY199" s="286" t="s">
        <v>152</v>
      </c>
    </row>
    <row r="200" s="15" customFormat="1">
      <c r="A200" s="15"/>
      <c r="B200" s="287"/>
      <c r="C200" s="288"/>
      <c r="D200" s="235" t="s">
        <v>897</v>
      </c>
      <c r="E200" s="289" t="s">
        <v>1</v>
      </c>
      <c r="F200" s="290" t="s">
        <v>899</v>
      </c>
      <c r="G200" s="288"/>
      <c r="H200" s="291">
        <v>305</v>
      </c>
      <c r="I200" s="292"/>
      <c r="J200" s="288"/>
      <c r="K200" s="288"/>
      <c r="L200" s="293"/>
      <c r="M200" s="294"/>
      <c r="N200" s="295"/>
      <c r="O200" s="295"/>
      <c r="P200" s="295"/>
      <c r="Q200" s="295"/>
      <c r="R200" s="295"/>
      <c r="S200" s="295"/>
      <c r="T200" s="296"/>
      <c r="U200" s="15"/>
      <c r="V200" s="15"/>
      <c r="W200" s="15"/>
      <c r="X200" s="15"/>
      <c r="Y200" s="15"/>
      <c r="Z200" s="15"/>
      <c r="AA200" s="15"/>
      <c r="AB200" s="15"/>
      <c r="AC200" s="15"/>
      <c r="AD200" s="15"/>
      <c r="AE200" s="15"/>
      <c r="AT200" s="297" t="s">
        <v>897</v>
      </c>
      <c r="AU200" s="297" t="s">
        <v>83</v>
      </c>
      <c r="AV200" s="15" t="s">
        <v>169</v>
      </c>
      <c r="AW200" s="15" t="s">
        <v>30</v>
      </c>
      <c r="AX200" s="15" t="s">
        <v>81</v>
      </c>
      <c r="AY200" s="297" t="s">
        <v>152</v>
      </c>
    </row>
    <row r="201" s="2" customFormat="1" ht="55.5" customHeight="1">
      <c r="A201" s="39"/>
      <c r="B201" s="40"/>
      <c r="C201" s="221" t="s">
        <v>230</v>
      </c>
      <c r="D201" s="221" t="s">
        <v>153</v>
      </c>
      <c r="E201" s="222" t="s">
        <v>1332</v>
      </c>
      <c r="F201" s="223" t="s">
        <v>1333</v>
      </c>
      <c r="G201" s="224" t="s">
        <v>195</v>
      </c>
      <c r="H201" s="225">
        <v>22.75</v>
      </c>
      <c r="I201" s="226"/>
      <c r="J201" s="227">
        <f>ROUND(I201*H201,2)</f>
        <v>0</v>
      </c>
      <c r="K201" s="228"/>
      <c r="L201" s="45"/>
      <c r="M201" s="229" t="s">
        <v>1</v>
      </c>
      <c r="N201" s="230" t="s">
        <v>38</v>
      </c>
      <c r="O201" s="92"/>
      <c r="P201" s="231">
        <f>O201*H201</f>
        <v>0</v>
      </c>
      <c r="Q201" s="231">
        <v>0</v>
      </c>
      <c r="R201" s="231">
        <f>Q201*H201</f>
        <v>0</v>
      </c>
      <c r="S201" s="231">
        <v>0</v>
      </c>
      <c r="T201" s="232">
        <f>S201*H201</f>
        <v>0</v>
      </c>
      <c r="U201" s="39"/>
      <c r="V201" s="39"/>
      <c r="W201" s="39"/>
      <c r="X201" s="39"/>
      <c r="Y201" s="39"/>
      <c r="Z201" s="39"/>
      <c r="AA201" s="39"/>
      <c r="AB201" s="39"/>
      <c r="AC201" s="39"/>
      <c r="AD201" s="39"/>
      <c r="AE201" s="39"/>
      <c r="AR201" s="233" t="s">
        <v>169</v>
      </c>
      <c r="AT201" s="233" t="s">
        <v>153</v>
      </c>
      <c r="AU201" s="233" t="s">
        <v>83</v>
      </c>
      <c r="AY201" s="18" t="s">
        <v>152</v>
      </c>
      <c r="BE201" s="234">
        <f>IF(N201="základní",J201,0)</f>
        <v>0</v>
      </c>
      <c r="BF201" s="234">
        <f>IF(N201="snížená",J201,0)</f>
        <v>0</v>
      </c>
      <c r="BG201" s="234">
        <f>IF(N201="zákl. přenesená",J201,0)</f>
        <v>0</v>
      </c>
      <c r="BH201" s="234">
        <f>IF(N201="sníž. přenesená",J201,0)</f>
        <v>0</v>
      </c>
      <c r="BI201" s="234">
        <f>IF(N201="nulová",J201,0)</f>
        <v>0</v>
      </c>
      <c r="BJ201" s="18" t="s">
        <v>81</v>
      </c>
      <c r="BK201" s="234">
        <f>ROUND(I201*H201,2)</f>
        <v>0</v>
      </c>
      <c r="BL201" s="18" t="s">
        <v>169</v>
      </c>
      <c r="BM201" s="233" t="s">
        <v>1334</v>
      </c>
    </row>
    <row r="202" s="2" customFormat="1">
      <c r="A202" s="39"/>
      <c r="B202" s="40"/>
      <c r="C202" s="41"/>
      <c r="D202" s="235" t="s">
        <v>159</v>
      </c>
      <c r="E202" s="41"/>
      <c r="F202" s="236" t="s">
        <v>1333</v>
      </c>
      <c r="G202" s="41"/>
      <c r="H202" s="41"/>
      <c r="I202" s="237"/>
      <c r="J202" s="41"/>
      <c r="K202" s="41"/>
      <c r="L202" s="45"/>
      <c r="M202" s="238"/>
      <c r="N202" s="239"/>
      <c r="O202" s="92"/>
      <c r="P202" s="92"/>
      <c r="Q202" s="92"/>
      <c r="R202" s="92"/>
      <c r="S202" s="92"/>
      <c r="T202" s="93"/>
      <c r="U202" s="39"/>
      <c r="V202" s="39"/>
      <c r="W202" s="39"/>
      <c r="X202" s="39"/>
      <c r="Y202" s="39"/>
      <c r="Z202" s="39"/>
      <c r="AA202" s="39"/>
      <c r="AB202" s="39"/>
      <c r="AC202" s="39"/>
      <c r="AD202" s="39"/>
      <c r="AE202" s="39"/>
      <c r="AT202" s="18" t="s">
        <v>159</v>
      </c>
      <c r="AU202" s="18" t="s">
        <v>83</v>
      </c>
    </row>
    <row r="203" s="14" customFormat="1">
      <c r="A203" s="14"/>
      <c r="B203" s="276"/>
      <c r="C203" s="277"/>
      <c r="D203" s="235" t="s">
        <v>897</v>
      </c>
      <c r="E203" s="278" t="s">
        <v>1</v>
      </c>
      <c r="F203" s="279" t="s">
        <v>1272</v>
      </c>
      <c r="G203" s="277"/>
      <c r="H203" s="280">
        <v>22.75</v>
      </c>
      <c r="I203" s="281"/>
      <c r="J203" s="277"/>
      <c r="K203" s="277"/>
      <c r="L203" s="282"/>
      <c r="M203" s="283"/>
      <c r="N203" s="284"/>
      <c r="O203" s="284"/>
      <c r="P203" s="284"/>
      <c r="Q203" s="284"/>
      <c r="R203" s="284"/>
      <c r="S203" s="284"/>
      <c r="T203" s="285"/>
      <c r="U203" s="14"/>
      <c r="V203" s="14"/>
      <c r="W203" s="14"/>
      <c r="X203" s="14"/>
      <c r="Y203" s="14"/>
      <c r="Z203" s="14"/>
      <c r="AA203" s="14"/>
      <c r="AB203" s="14"/>
      <c r="AC203" s="14"/>
      <c r="AD203" s="14"/>
      <c r="AE203" s="14"/>
      <c r="AT203" s="286" t="s">
        <v>897</v>
      </c>
      <c r="AU203" s="286" t="s">
        <v>83</v>
      </c>
      <c r="AV203" s="14" t="s">
        <v>83</v>
      </c>
      <c r="AW203" s="14" t="s">
        <v>30</v>
      </c>
      <c r="AX203" s="14" t="s">
        <v>73</v>
      </c>
      <c r="AY203" s="286" t="s">
        <v>152</v>
      </c>
    </row>
    <row r="204" s="15" customFormat="1">
      <c r="A204" s="15"/>
      <c r="B204" s="287"/>
      <c r="C204" s="288"/>
      <c r="D204" s="235" t="s">
        <v>897</v>
      </c>
      <c r="E204" s="289" t="s">
        <v>1</v>
      </c>
      <c r="F204" s="290" t="s">
        <v>899</v>
      </c>
      <c r="G204" s="288"/>
      <c r="H204" s="291">
        <v>22.75</v>
      </c>
      <c r="I204" s="292"/>
      <c r="J204" s="288"/>
      <c r="K204" s="288"/>
      <c r="L204" s="293"/>
      <c r="M204" s="294"/>
      <c r="N204" s="295"/>
      <c r="O204" s="295"/>
      <c r="P204" s="295"/>
      <c r="Q204" s="295"/>
      <c r="R204" s="295"/>
      <c r="S204" s="295"/>
      <c r="T204" s="296"/>
      <c r="U204" s="15"/>
      <c r="V204" s="15"/>
      <c r="W204" s="15"/>
      <c r="X204" s="15"/>
      <c r="Y204" s="15"/>
      <c r="Z204" s="15"/>
      <c r="AA204" s="15"/>
      <c r="AB204" s="15"/>
      <c r="AC204" s="15"/>
      <c r="AD204" s="15"/>
      <c r="AE204" s="15"/>
      <c r="AT204" s="297" t="s">
        <v>897</v>
      </c>
      <c r="AU204" s="297" t="s">
        <v>83</v>
      </c>
      <c r="AV204" s="15" t="s">
        <v>169</v>
      </c>
      <c r="AW204" s="15" t="s">
        <v>30</v>
      </c>
      <c r="AX204" s="15" t="s">
        <v>81</v>
      </c>
      <c r="AY204" s="297" t="s">
        <v>152</v>
      </c>
    </row>
    <row r="205" s="2" customFormat="1" ht="21.75" customHeight="1">
      <c r="A205" s="39"/>
      <c r="B205" s="40"/>
      <c r="C205" s="221" t="s">
        <v>234</v>
      </c>
      <c r="D205" s="221" t="s">
        <v>153</v>
      </c>
      <c r="E205" s="222" t="s">
        <v>1335</v>
      </c>
      <c r="F205" s="223" t="s">
        <v>1336</v>
      </c>
      <c r="G205" s="224" t="s">
        <v>195</v>
      </c>
      <c r="H205" s="225">
        <v>22.75</v>
      </c>
      <c r="I205" s="226"/>
      <c r="J205" s="227">
        <f>ROUND(I205*H205,2)</f>
        <v>0</v>
      </c>
      <c r="K205" s="228"/>
      <c r="L205" s="45"/>
      <c r="M205" s="229" t="s">
        <v>1</v>
      </c>
      <c r="N205" s="230" t="s">
        <v>38</v>
      </c>
      <c r="O205" s="92"/>
      <c r="P205" s="231">
        <f>O205*H205</f>
        <v>0</v>
      </c>
      <c r="Q205" s="231">
        <v>0</v>
      </c>
      <c r="R205" s="231">
        <f>Q205*H205</f>
        <v>0</v>
      </c>
      <c r="S205" s="231">
        <v>0</v>
      </c>
      <c r="T205" s="232">
        <f>S205*H205</f>
        <v>0</v>
      </c>
      <c r="U205" s="39"/>
      <c r="V205" s="39"/>
      <c r="W205" s="39"/>
      <c r="X205" s="39"/>
      <c r="Y205" s="39"/>
      <c r="Z205" s="39"/>
      <c r="AA205" s="39"/>
      <c r="AB205" s="39"/>
      <c r="AC205" s="39"/>
      <c r="AD205" s="39"/>
      <c r="AE205" s="39"/>
      <c r="AR205" s="233" t="s">
        <v>169</v>
      </c>
      <c r="AT205" s="233" t="s">
        <v>153</v>
      </c>
      <c r="AU205" s="233" t="s">
        <v>83</v>
      </c>
      <c r="AY205" s="18" t="s">
        <v>152</v>
      </c>
      <c r="BE205" s="234">
        <f>IF(N205="základní",J205,0)</f>
        <v>0</v>
      </c>
      <c r="BF205" s="234">
        <f>IF(N205="snížená",J205,0)</f>
        <v>0</v>
      </c>
      <c r="BG205" s="234">
        <f>IF(N205="zákl. přenesená",J205,0)</f>
        <v>0</v>
      </c>
      <c r="BH205" s="234">
        <f>IF(N205="sníž. přenesená",J205,0)</f>
        <v>0</v>
      </c>
      <c r="BI205" s="234">
        <f>IF(N205="nulová",J205,0)</f>
        <v>0</v>
      </c>
      <c r="BJ205" s="18" t="s">
        <v>81</v>
      </c>
      <c r="BK205" s="234">
        <f>ROUND(I205*H205,2)</f>
        <v>0</v>
      </c>
      <c r="BL205" s="18" t="s">
        <v>169</v>
      </c>
      <c r="BM205" s="233" t="s">
        <v>1337</v>
      </c>
    </row>
    <row r="206" s="2" customFormat="1">
      <c r="A206" s="39"/>
      <c r="B206" s="40"/>
      <c r="C206" s="41"/>
      <c r="D206" s="235" t="s">
        <v>159</v>
      </c>
      <c r="E206" s="41"/>
      <c r="F206" s="236" t="s">
        <v>1338</v>
      </c>
      <c r="G206" s="41"/>
      <c r="H206" s="41"/>
      <c r="I206" s="237"/>
      <c r="J206" s="41"/>
      <c r="K206" s="41"/>
      <c r="L206" s="45"/>
      <c r="M206" s="238"/>
      <c r="N206" s="239"/>
      <c r="O206" s="92"/>
      <c r="P206" s="92"/>
      <c r="Q206" s="92"/>
      <c r="R206" s="92"/>
      <c r="S206" s="92"/>
      <c r="T206" s="93"/>
      <c r="U206" s="39"/>
      <c r="V206" s="39"/>
      <c r="W206" s="39"/>
      <c r="X206" s="39"/>
      <c r="Y206" s="39"/>
      <c r="Z206" s="39"/>
      <c r="AA206" s="39"/>
      <c r="AB206" s="39"/>
      <c r="AC206" s="39"/>
      <c r="AD206" s="39"/>
      <c r="AE206" s="39"/>
      <c r="AT206" s="18" t="s">
        <v>159</v>
      </c>
      <c r="AU206" s="18" t="s">
        <v>83</v>
      </c>
    </row>
    <row r="207" s="2" customFormat="1">
      <c r="A207" s="39"/>
      <c r="B207" s="40"/>
      <c r="C207" s="41"/>
      <c r="D207" s="235" t="s">
        <v>961</v>
      </c>
      <c r="E207" s="41"/>
      <c r="F207" s="298" t="s">
        <v>1339</v>
      </c>
      <c r="G207" s="41"/>
      <c r="H207" s="41"/>
      <c r="I207" s="237"/>
      <c r="J207" s="41"/>
      <c r="K207" s="41"/>
      <c r="L207" s="45"/>
      <c r="M207" s="238"/>
      <c r="N207" s="239"/>
      <c r="O207" s="92"/>
      <c r="P207" s="92"/>
      <c r="Q207" s="92"/>
      <c r="R207" s="92"/>
      <c r="S207" s="92"/>
      <c r="T207" s="93"/>
      <c r="U207" s="39"/>
      <c r="V207" s="39"/>
      <c r="W207" s="39"/>
      <c r="X207" s="39"/>
      <c r="Y207" s="39"/>
      <c r="Z207" s="39"/>
      <c r="AA207" s="39"/>
      <c r="AB207" s="39"/>
      <c r="AC207" s="39"/>
      <c r="AD207" s="39"/>
      <c r="AE207" s="39"/>
      <c r="AT207" s="18" t="s">
        <v>961</v>
      </c>
      <c r="AU207" s="18" t="s">
        <v>83</v>
      </c>
    </row>
    <row r="208" s="14" customFormat="1">
      <c r="A208" s="14"/>
      <c r="B208" s="276"/>
      <c r="C208" s="277"/>
      <c r="D208" s="235" t="s">
        <v>897</v>
      </c>
      <c r="E208" s="278" t="s">
        <v>1</v>
      </c>
      <c r="F208" s="279" t="s">
        <v>1272</v>
      </c>
      <c r="G208" s="277"/>
      <c r="H208" s="280">
        <v>22.75</v>
      </c>
      <c r="I208" s="281"/>
      <c r="J208" s="277"/>
      <c r="K208" s="277"/>
      <c r="L208" s="282"/>
      <c r="M208" s="283"/>
      <c r="N208" s="284"/>
      <c r="O208" s="284"/>
      <c r="P208" s="284"/>
      <c r="Q208" s="284"/>
      <c r="R208" s="284"/>
      <c r="S208" s="284"/>
      <c r="T208" s="285"/>
      <c r="U208" s="14"/>
      <c r="V208" s="14"/>
      <c r="W208" s="14"/>
      <c r="X208" s="14"/>
      <c r="Y208" s="14"/>
      <c r="Z208" s="14"/>
      <c r="AA208" s="14"/>
      <c r="AB208" s="14"/>
      <c r="AC208" s="14"/>
      <c r="AD208" s="14"/>
      <c r="AE208" s="14"/>
      <c r="AT208" s="286" t="s">
        <v>897</v>
      </c>
      <c r="AU208" s="286" t="s">
        <v>83</v>
      </c>
      <c r="AV208" s="14" t="s">
        <v>83</v>
      </c>
      <c r="AW208" s="14" t="s">
        <v>30</v>
      </c>
      <c r="AX208" s="14" t="s">
        <v>73</v>
      </c>
      <c r="AY208" s="286" t="s">
        <v>152</v>
      </c>
    </row>
    <row r="209" s="15" customFormat="1">
      <c r="A209" s="15"/>
      <c r="B209" s="287"/>
      <c r="C209" s="288"/>
      <c r="D209" s="235" t="s">
        <v>897</v>
      </c>
      <c r="E209" s="289" t="s">
        <v>1</v>
      </c>
      <c r="F209" s="290" t="s">
        <v>899</v>
      </c>
      <c r="G209" s="288"/>
      <c r="H209" s="291">
        <v>22.75</v>
      </c>
      <c r="I209" s="292"/>
      <c r="J209" s="288"/>
      <c r="K209" s="288"/>
      <c r="L209" s="293"/>
      <c r="M209" s="294"/>
      <c r="N209" s="295"/>
      <c r="O209" s="295"/>
      <c r="P209" s="295"/>
      <c r="Q209" s="295"/>
      <c r="R209" s="295"/>
      <c r="S209" s="295"/>
      <c r="T209" s="296"/>
      <c r="U209" s="15"/>
      <c r="V209" s="15"/>
      <c r="W209" s="15"/>
      <c r="X209" s="15"/>
      <c r="Y209" s="15"/>
      <c r="Z209" s="15"/>
      <c r="AA209" s="15"/>
      <c r="AB209" s="15"/>
      <c r="AC209" s="15"/>
      <c r="AD209" s="15"/>
      <c r="AE209" s="15"/>
      <c r="AT209" s="297" t="s">
        <v>897</v>
      </c>
      <c r="AU209" s="297" t="s">
        <v>83</v>
      </c>
      <c r="AV209" s="15" t="s">
        <v>169</v>
      </c>
      <c r="AW209" s="15" t="s">
        <v>30</v>
      </c>
      <c r="AX209" s="15" t="s">
        <v>81</v>
      </c>
      <c r="AY209" s="297" t="s">
        <v>152</v>
      </c>
    </row>
    <row r="210" s="2" customFormat="1" ht="21.75" customHeight="1">
      <c r="A210" s="39"/>
      <c r="B210" s="40"/>
      <c r="C210" s="221" t="s">
        <v>239</v>
      </c>
      <c r="D210" s="221" t="s">
        <v>153</v>
      </c>
      <c r="E210" s="222" t="s">
        <v>1328</v>
      </c>
      <c r="F210" s="223" t="s">
        <v>1329</v>
      </c>
      <c r="G210" s="224" t="s">
        <v>195</v>
      </c>
      <c r="H210" s="225">
        <v>22.75</v>
      </c>
      <c r="I210" s="226"/>
      <c r="J210" s="227">
        <f>ROUND(I210*H210,2)</f>
        <v>0</v>
      </c>
      <c r="K210" s="228"/>
      <c r="L210" s="45"/>
      <c r="M210" s="229" t="s">
        <v>1</v>
      </c>
      <c r="N210" s="230" t="s">
        <v>38</v>
      </c>
      <c r="O210" s="92"/>
      <c r="P210" s="231">
        <f>O210*H210</f>
        <v>0</v>
      </c>
      <c r="Q210" s="231">
        <v>0</v>
      </c>
      <c r="R210" s="231">
        <f>Q210*H210</f>
        <v>0</v>
      </c>
      <c r="S210" s="231">
        <v>0</v>
      </c>
      <c r="T210" s="232">
        <f>S210*H210</f>
        <v>0</v>
      </c>
      <c r="U210" s="39"/>
      <c r="V210" s="39"/>
      <c r="W210" s="39"/>
      <c r="X210" s="39"/>
      <c r="Y210" s="39"/>
      <c r="Z210" s="39"/>
      <c r="AA210" s="39"/>
      <c r="AB210" s="39"/>
      <c r="AC210" s="39"/>
      <c r="AD210" s="39"/>
      <c r="AE210" s="39"/>
      <c r="AR210" s="233" t="s">
        <v>169</v>
      </c>
      <c r="AT210" s="233" t="s">
        <v>153</v>
      </c>
      <c r="AU210" s="233" t="s">
        <v>83</v>
      </c>
      <c r="AY210" s="18" t="s">
        <v>152</v>
      </c>
      <c r="BE210" s="234">
        <f>IF(N210="základní",J210,0)</f>
        <v>0</v>
      </c>
      <c r="BF210" s="234">
        <f>IF(N210="snížená",J210,0)</f>
        <v>0</v>
      </c>
      <c r="BG210" s="234">
        <f>IF(N210="zákl. přenesená",J210,0)</f>
        <v>0</v>
      </c>
      <c r="BH210" s="234">
        <f>IF(N210="sníž. přenesená",J210,0)</f>
        <v>0</v>
      </c>
      <c r="BI210" s="234">
        <f>IF(N210="nulová",J210,0)</f>
        <v>0</v>
      </c>
      <c r="BJ210" s="18" t="s">
        <v>81</v>
      </c>
      <c r="BK210" s="234">
        <f>ROUND(I210*H210,2)</f>
        <v>0</v>
      </c>
      <c r="BL210" s="18" t="s">
        <v>169</v>
      </c>
      <c r="BM210" s="233" t="s">
        <v>1340</v>
      </c>
    </row>
    <row r="211" s="2" customFormat="1">
      <c r="A211" s="39"/>
      <c r="B211" s="40"/>
      <c r="C211" s="41"/>
      <c r="D211" s="235" t="s">
        <v>159</v>
      </c>
      <c r="E211" s="41"/>
      <c r="F211" s="236" t="s">
        <v>1331</v>
      </c>
      <c r="G211" s="41"/>
      <c r="H211" s="41"/>
      <c r="I211" s="237"/>
      <c r="J211" s="41"/>
      <c r="K211" s="41"/>
      <c r="L211" s="45"/>
      <c r="M211" s="238"/>
      <c r="N211" s="239"/>
      <c r="O211" s="92"/>
      <c r="P211" s="92"/>
      <c r="Q211" s="92"/>
      <c r="R211" s="92"/>
      <c r="S211" s="92"/>
      <c r="T211" s="93"/>
      <c r="U211" s="39"/>
      <c r="V211" s="39"/>
      <c r="W211" s="39"/>
      <c r="X211" s="39"/>
      <c r="Y211" s="39"/>
      <c r="Z211" s="39"/>
      <c r="AA211" s="39"/>
      <c r="AB211" s="39"/>
      <c r="AC211" s="39"/>
      <c r="AD211" s="39"/>
      <c r="AE211" s="39"/>
      <c r="AT211" s="18" t="s">
        <v>159</v>
      </c>
      <c r="AU211" s="18" t="s">
        <v>83</v>
      </c>
    </row>
    <row r="212" s="14" customFormat="1">
      <c r="A212" s="14"/>
      <c r="B212" s="276"/>
      <c r="C212" s="277"/>
      <c r="D212" s="235" t="s">
        <v>897</v>
      </c>
      <c r="E212" s="278" t="s">
        <v>1</v>
      </c>
      <c r="F212" s="279" t="s">
        <v>1272</v>
      </c>
      <c r="G212" s="277"/>
      <c r="H212" s="280">
        <v>22.75</v>
      </c>
      <c r="I212" s="281"/>
      <c r="J212" s="277"/>
      <c r="K212" s="277"/>
      <c r="L212" s="282"/>
      <c r="M212" s="283"/>
      <c r="N212" s="284"/>
      <c r="O212" s="284"/>
      <c r="P212" s="284"/>
      <c r="Q212" s="284"/>
      <c r="R212" s="284"/>
      <c r="S212" s="284"/>
      <c r="T212" s="285"/>
      <c r="U212" s="14"/>
      <c r="V212" s="14"/>
      <c r="W212" s="14"/>
      <c r="X212" s="14"/>
      <c r="Y212" s="14"/>
      <c r="Z212" s="14"/>
      <c r="AA212" s="14"/>
      <c r="AB212" s="14"/>
      <c r="AC212" s="14"/>
      <c r="AD212" s="14"/>
      <c r="AE212" s="14"/>
      <c r="AT212" s="286" t="s">
        <v>897</v>
      </c>
      <c r="AU212" s="286" t="s">
        <v>83</v>
      </c>
      <c r="AV212" s="14" t="s">
        <v>83</v>
      </c>
      <c r="AW212" s="14" t="s">
        <v>30</v>
      </c>
      <c r="AX212" s="14" t="s">
        <v>73</v>
      </c>
      <c r="AY212" s="286" t="s">
        <v>152</v>
      </c>
    </row>
    <row r="213" s="15" customFormat="1">
      <c r="A213" s="15"/>
      <c r="B213" s="287"/>
      <c r="C213" s="288"/>
      <c r="D213" s="235" t="s">
        <v>897</v>
      </c>
      <c r="E213" s="289" t="s">
        <v>1</v>
      </c>
      <c r="F213" s="290" t="s">
        <v>899</v>
      </c>
      <c r="G213" s="288"/>
      <c r="H213" s="291">
        <v>22.75</v>
      </c>
      <c r="I213" s="292"/>
      <c r="J213" s="288"/>
      <c r="K213" s="288"/>
      <c r="L213" s="293"/>
      <c r="M213" s="294"/>
      <c r="N213" s="295"/>
      <c r="O213" s="295"/>
      <c r="P213" s="295"/>
      <c r="Q213" s="295"/>
      <c r="R213" s="295"/>
      <c r="S213" s="295"/>
      <c r="T213" s="296"/>
      <c r="U213" s="15"/>
      <c r="V213" s="15"/>
      <c r="W213" s="15"/>
      <c r="X213" s="15"/>
      <c r="Y213" s="15"/>
      <c r="Z213" s="15"/>
      <c r="AA213" s="15"/>
      <c r="AB213" s="15"/>
      <c r="AC213" s="15"/>
      <c r="AD213" s="15"/>
      <c r="AE213" s="15"/>
      <c r="AT213" s="297" t="s">
        <v>897</v>
      </c>
      <c r="AU213" s="297" t="s">
        <v>83</v>
      </c>
      <c r="AV213" s="15" t="s">
        <v>169</v>
      </c>
      <c r="AW213" s="15" t="s">
        <v>30</v>
      </c>
      <c r="AX213" s="15" t="s">
        <v>81</v>
      </c>
      <c r="AY213" s="297" t="s">
        <v>152</v>
      </c>
    </row>
    <row r="214" s="11" customFormat="1" ht="22.8" customHeight="1">
      <c r="A214" s="11"/>
      <c r="B214" s="207"/>
      <c r="C214" s="208"/>
      <c r="D214" s="209" t="s">
        <v>72</v>
      </c>
      <c r="E214" s="260" t="s">
        <v>644</v>
      </c>
      <c r="F214" s="260" t="s">
        <v>1341</v>
      </c>
      <c r="G214" s="208"/>
      <c r="H214" s="208"/>
      <c r="I214" s="211"/>
      <c r="J214" s="261">
        <f>BK214</f>
        <v>0</v>
      </c>
      <c r="K214" s="208"/>
      <c r="L214" s="213"/>
      <c r="M214" s="214"/>
      <c r="N214" s="215"/>
      <c r="O214" s="215"/>
      <c r="P214" s="216">
        <f>SUM(P215:P236)</f>
        <v>0</v>
      </c>
      <c r="Q214" s="215"/>
      <c r="R214" s="216">
        <f>SUM(R215:R236)</f>
        <v>0</v>
      </c>
      <c r="S214" s="215"/>
      <c r="T214" s="217">
        <f>SUM(T215:T236)</f>
        <v>0</v>
      </c>
      <c r="U214" s="11"/>
      <c r="V214" s="11"/>
      <c r="W214" s="11"/>
      <c r="X214" s="11"/>
      <c r="Y214" s="11"/>
      <c r="Z214" s="11"/>
      <c r="AA214" s="11"/>
      <c r="AB214" s="11"/>
      <c r="AC214" s="11"/>
      <c r="AD214" s="11"/>
      <c r="AE214" s="11"/>
      <c r="AR214" s="218" t="s">
        <v>81</v>
      </c>
      <c r="AT214" s="219" t="s">
        <v>72</v>
      </c>
      <c r="AU214" s="219" t="s">
        <v>81</v>
      </c>
      <c r="AY214" s="218" t="s">
        <v>152</v>
      </c>
      <c r="BK214" s="220">
        <f>SUM(BK215:BK236)</f>
        <v>0</v>
      </c>
    </row>
    <row r="215" s="2" customFormat="1" ht="33" customHeight="1">
      <c r="A215" s="39"/>
      <c r="B215" s="40"/>
      <c r="C215" s="221" t="s">
        <v>243</v>
      </c>
      <c r="D215" s="221" t="s">
        <v>153</v>
      </c>
      <c r="E215" s="222" t="s">
        <v>1342</v>
      </c>
      <c r="F215" s="223" t="s">
        <v>1343</v>
      </c>
      <c r="G215" s="224" t="s">
        <v>212</v>
      </c>
      <c r="H215" s="225">
        <v>80</v>
      </c>
      <c r="I215" s="226"/>
      <c r="J215" s="227">
        <f>ROUND(I215*H215,2)</f>
        <v>0</v>
      </c>
      <c r="K215" s="228"/>
      <c r="L215" s="45"/>
      <c r="M215" s="229" t="s">
        <v>1</v>
      </c>
      <c r="N215" s="230" t="s">
        <v>38</v>
      </c>
      <c r="O215" s="92"/>
      <c r="P215" s="231">
        <f>O215*H215</f>
        <v>0</v>
      </c>
      <c r="Q215" s="231">
        <v>0</v>
      </c>
      <c r="R215" s="231">
        <f>Q215*H215</f>
        <v>0</v>
      </c>
      <c r="S215" s="231">
        <v>0</v>
      </c>
      <c r="T215" s="232">
        <f>S215*H215</f>
        <v>0</v>
      </c>
      <c r="U215" s="39"/>
      <c r="V215" s="39"/>
      <c r="W215" s="39"/>
      <c r="X215" s="39"/>
      <c r="Y215" s="39"/>
      <c r="Z215" s="39"/>
      <c r="AA215" s="39"/>
      <c r="AB215" s="39"/>
      <c r="AC215" s="39"/>
      <c r="AD215" s="39"/>
      <c r="AE215" s="39"/>
      <c r="AR215" s="233" t="s">
        <v>169</v>
      </c>
      <c r="AT215" s="233" t="s">
        <v>153</v>
      </c>
      <c r="AU215" s="233" t="s">
        <v>83</v>
      </c>
      <c r="AY215" s="18" t="s">
        <v>152</v>
      </c>
      <c r="BE215" s="234">
        <f>IF(N215="základní",J215,0)</f>
        <v>0</v>
      </c>
      <c r="BF215" s="234">
        <f>IF(N215="snížená",J215,0)</f>
        <v>0</v>
      </c>
      <c r="BG215" s="234">
        <f>IF(N215="zákl. přenesená",J215,0)</f>
        <v>0</v>
      </c>
      <c r="BH215" s="234">
        <f>IF(N215="sníž. přenesená",J215,0)</f>
        <v>0</v>
      </c>
      <c r="BI215" s="234">
        <f>IF(N215="nulová",J215,0)</f>
        <v>0</v>
      </c>
      <c r="BJ215" s="18" t="s">
        <v>81</v>
      </c>
      <c r="BK215" s="234">
        <f>ROUND(I215*H215,2)</f>
        <v>0</v>
      </c>
      <c r="BL215" s="18" t="s">
        <v>169</v>
      </c>
      <c r="BM215" s="233" t="s">
        <v>1344</v>
      </c>
    </row>
    <row r="216" s="2" customFormat="1">
      <c r="A216" s="39"/>
      <c r="B216" s="40"/>
      <c r="C216" s="41"/>
      <c r="D216" s="235" t="s">
        <v>159</v>
      </c>
      <c r="E216" s="41"/>
      <c r="F216" s="236" t="s">
        <v>1345</v>
      </c>
      <c r="G216" s="41"/>
      <c r="H216" s="41"/>
      <c r="I216" s="237"/>
      <c r="J216" s="41"/>
      <c r="K216" s="41"/>
      <c r="L216" s="45"/>
      <c r="M216" s="238"/>
      <c r="N216" s="239"/>
      <c r="O216" s="92"/>
      <c r="P216" s="92"/>
      <c r="Q216" s="92"/>
      <c r="R216" s="92"/>
      <c r="S216" s="92"/>
      <c r="T216" s="93"/>
      <c r="U216" s="39"/>
      <c r="V216" s="39"/>
      <c r="W216" s="39"/>
      <c r="X216" s="39"/>
      <c r="Y216" s="39"/>
      <c r="Z216" s="39"/>
      <c r="AA216" s="39"/>
      <c r="AB216" s="39"/>
      <c r="AC216" s="39"/>
      <c r="AD216" s="39"/>
      <c r="AE216" s="39"/>
      <c r="AT216" s="18" t="s">
        <v>159</v>
      </c>
      <c r="AU216" s="18" t="s">
        <v>83</v>
      </c>
    </row>
    <row r="217" s="14" customFormat="1">
      <c r="A217" s="14"/>
      <c r="B217" s="276"/>
      <c r="C217" s="277"/>
      <c r="D217" s="235" t="s">
        <v>897</v>
      </c>
      <c r="E217" s="278" t="s">
        <v>1</v>
      </c>
      <c r="F217" s="279" t="s">
        <v>1346</v>
      </c>
      <c r="G217" s="277"/>
      <c r="H217" s="280">
        <v>80</v>
      </c>
      <c r="I217" s="281"/>
      <c r="J217" s="277"/>
      <c r="K217" s="277"/>
      <c r="L217" s="282"/>
      <c r="M217" s="283"/>
      <c r="N217" s="284"/>
      <c r="O217" s="284"/>
      <c r="P217" s="284"/>
      <c r="Q217" s="284"/>
      <c r="R217" s="284"/>
      <c r="S217" s="284"/>
      <c r="T217" s="285"/>
      <c r="U217" s="14"/>
      <c r="V217" s="14"/>
      <c r="W217" s="14"/>
      <c r="X217" s="14"/>
      <c r="Y217" s="14"/>
      <c r="Z217" s="14"/>
      <c r="AA217" s="14"/>
      <c r="AB217" s="14"/>
      <c r="AC217" s="14"/>
      <c r="AD217" s="14"/>
      <c r="AE217" s="14"/>
      <c r="AT217" s="286" t="s">
        <v>897</v>
      </c>
      <c r="AU217" s="286" t="s">
        <v>83</v>
      </c>
      <c r="AV217" s="14" t="s">
        <v>83</v>
      </c>
      <c r="AW217" s="14" t="s">
        <v>30</v>
      </c>
      <c r="AX217" s="14" t="s">
        <v>73</v>
      </c>
      <c r="AY217" s="286" t="s">
        <v>152</v>
      </c>
    </row>
    <row r="218" s="15" customFormat="1">
      <c r="A218" s="15"/>
      <c r="B218" s="287"/>
      <c r="C218" s="288"/>
      <c r="D218" s="235" t="s">
        <v>897</v>
      </c>
      <c r="E218" s="289" t="s">
        <v>1</v>
      </c>
      <c r="F218" s="290" t="s">
        <v>899</v>
      </c>
      <c r="G218" s="288"/>
      <c r="H218" s="291">
        <v>80</v>
      </c>
      <c r="I218" s="292"/>
      <c r="J218" s="288"/>
      <c r="K218" s="288"/>
      <c r="L218" s="293"/>
      <c r="M218" s="294"/>
      <c r="N218" s="295"/>
      <c r="O218" s="295"/>
      <c r="P218" s="295"/>
      <c r="Q218" s="295"/>
      <c r="R218" s="295"/>
      <c r="S218" s="295"/>
      <c r="T218" s="296"/>
      <c r="U218" s="15"/>
      <c r="V218" s="15"/>
      <c r="W218" s="15"/>
      <c r="X218" s="15"/>
      <c r="Y218" s="15"/>
      <c r="Z218" s="15"/>
      <c r="AA218" s="15"/>
      <c r="AB218" s="15"/>
      <c r="AC218" s="15"/>
      <c r="AD218" s="15"/>
      <c r="AE218" s="15"/>
      <c r="AT218" s="297" t="s">
        <v>897</v>
      </c>
      <c r="AU218" s="297" t="s">
        <v>83</v>
      </c>
      <c r="AV218" s="15" t="s">
        <v>169</v>
      </c>
      <c r="AW218" s="15" t="s">
        <v>30</v>
      </c>
      <c r="AX218" s="15" t="s">
        <v>81</v>
      </c>
      <c r="AY218" s="297" t="s">
        <v>152</v>
      </c>
    </row>
    <row r="219" s="2" customFormat="1" ht="16.5" customHeight="1">
      <c r="A219" s="39"/>
      <c r="B219" s="40"/>
      <c r="C219" s="240" t="s">
        <v>7</v>
      </c>
      <c r="D219" s="240" t="s">
        <v>200</v>
      </c>
      <c r="E219" s="241" t="s">
        <v>1347</v>
      </c>
      <c r="F219" s="242" t="s">
        <v>1348</v>
      </c>
      <c r="G219" s="243" t="s">
        <v>212</v>
      </c>
      <c r="H219" s="244">
        <v>80</v>
      </c>
      <c r="I219" s="245"/>
      <c r="J219" s="246">
        <f>ROUND(I219*H219,2)</f>
        <v>0</v>
      </c>
      <c r="K219" s="247"/>
      <c r="L219" s="248"/>
      <c r="M219" s="249" t="s">
        <v>1</v>
      </c>
      <c r="N219" s="250" t="s">
        <v>38</v>
      </c>
      <c r="O219" s="92"/>
      <c r="P219" s="231">
        <f>O219*H219</f>
        <v>0</v>
      </c>
      <c r="Q219" s="231">
        <v>0</v>
      </c>
      <c r="R219" s="231">
        <f>Q219*H219</f>
        <v>0</v>
      </c>
      <c r="S219" s="231">
        <v>0</v>
      </c>
      <c r="T219" s="232">
        <f>S219*H219</f>
        <v>0</v>
      </c>
      <c r="U219" s="39"/>
      <c r="V219" s="39"/>
      <c r="W219" s="39"/>
      <c r="X219" s="39"/>
      <c r="Y219" s="39"/>
      <c r="Z219" s="39"/>
      <c r="AA219" s="39"/>
      <c r="AB219" s="39"/>
      <c r="AC219" s="39"/>
      <c r="AD219" s="39"/>
      <c r="AE219" s="39"/>
      <c r="AR219" s="233" t="s">
        <v>188</v>
      </c>
      <c r="AT219" s="233" t="s">
        <v>200</v>
      </c>
      <c r="AU219" s="233" t="s">
        <v>83</v>
      </c>
      <c r="AY219" s="18" t="s">
        <v>152</v>
      </c>
      <c r="BE219" s="234">
        <f>IF(N219="základní",J219,0)</f>
        <v>0</v>
      </c>
      <c r="BF219" s="234">
        <f>IF(N219="snížená",J219,0)</f>
        <v>0</v>
      </c>
      <c r="BG219" s="234">
        <f>IF(N219="zákl. přenesená",J219,0)</f>
        <v>0</v>
      </c>
      <c r="BH219" s="234">
        <f>IF(N219="sníž. přenesená",J219,0)</f>
        <v>0</v>
      </c>
      <c r="BI219" s="234">
        <f>IF(N219="nulová",J219,0)</f>
        <v>0</v>
      </c>
      <c r="BJ219" s="18" t="s">
        <v>81</v>
      </c>
      <c r="BK219" s="234">
        <f>ROUND(I219*H219,2)</f>
        <v>0</v>
      </c>
      <c r="BL219" s="18" t="s">
        <v>169</v>
      </c>
      <c r="BM219" s="233" t="s">
        <v>1349</v>
      </c>
    </row>
    <row r="220" s="2" customFormat="1">
      <c r="A220" s="39"/>
      <c r="B220" s="40"/>
      <c r="C220" s="41"/>
      <c r="D220" s="235" t="s">
        <v>159</v>
      </c>
      <c r="E220" s="41"/>
      <c r="F220" s="236" t="s">
        <v>1348</v>
      </c>
      <c r="G220" s="41"/>
      <c r="H220" s="41"/>
      <c r="I220" s="237"/>
      <c r="J220" s="41"/>
      <c r="K220" s="41"/>
      <c r="L220" s="45"/>
      <c r="M220" s="238"/>
      <c r="N220" s="239"/>
      <c r="O220" s="92"/>
      <c r="P220" s="92"/>
      <c r="Q220" s="92"/>
      <c r="R220" s="92"/>
      <c r="S220" s="92"/>
      <c r="T220" s="93"/>
      <c r="U220" s="39"/>
      <c r="V220" s="39"/>
      <c r="W220" s="39"/>
      <c r="X220" s="39"/>
      <c r="Y220" s="39"/>
      <c r="Z220" s="39"/>
      <c r="AA220" s="39"/>
      <c r="AB220" s="39"/>
      <c r="AC220" s="39"/>
      <c r="AD220" s="39"/>
      <c r="AE220" s="39"/>
      <c r="AT220" s="18" t="s">
        <v>159</v>
      </c>
      <c r="AU220" s="18" t="s">
        <v>83</v>
      </c>
    </row>
    <row r="221" s="2" customFormat="1" ht="33" customHeight="1">
      <c r="A221" s="39"/>
      <c r="B221" s="40"/>
      <c r="C221" s="221" t="s">
        <v>250</v>
      </c>
      <c r="D221" s="221" t="s">
        <v>153</v>
      </c>
      <c r="E221" s="222" t="s">
        <v>1342</v>
      </c>
      <c r="F221" s="223" t="s">
        <v>1343</v>
      </c>
      <c r="G221" s="224" t="s">
        <v>212</v>
      </c>
      <c r="H221" s="225">
        <v>32.610999999999997</v>
      </c>
      <c r="I221" s="226"/>
      <c r="J221" s="227">
        <f>ROUND(I221*H221,2)</f>
        <v>0</v>
      </c>
      <c r="K221" s="228"/>
      <c r="L221" s="45"/>
      <c r="M221" s="229" t="s">
        <v>1</v>
      </c>
      <c r="N221" s="230" t="s">
        <v>38</v>
      </c>
      <c r="O221" s="92"/>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169</v>
      </c>
      <c r="AT221" s="233" t="s">
        <v>153</v>
      </c>
      <c r="AU221" s="233" t="s">
        <v>83</v>
      </c>
      <c r="AY221" s="18" t="s">
        <v>152</v>
      </c>
      <c r="BE221" s="234">
        <f>IF(N221="základní",J221,0)</f>
        <v>0</v>
      </c>
      <c r="BF221" s="234">
        <f>IF(N221="snížená",J221,0)</f>
        <v>0</v>
      </c>
      <c r="BG221" s="234">
        <f>IF(N221="zákl. přenesená",J221,0)</f>
        <v>0</v>
      </c>
      <c r="BH221" s="234">
        <f>IF(N221="sníž. přenesená",J221,0)</f>
        <v>0</v>
      </c>
      <c r="BI221" s="234">
        <f>IF(N221="nulová",J221,0)</f>
        <v>0</v>
      </c>
      <c r="BJ221" s="18" t="s">
        <v>81</v>
      </c>
      <c r="BK221" s="234">
        <f>ROUND(I221*H221,2)</f>
        <v>0</v>
      </c>
      <c r="BL221" s="18" t="s">
        <v>169</v>
      </c>
      <c r="BM221" s="233" t="s">
        <v>1350</v>
      </c>
    </row>
    <row r="222" s="2" customFormat="1">
      <c r="A222" s="39"/>
      <c r="B222" s="40"/>
      <c r="C222" s="41"/>
      <c r="D222" s="235" t="s">
        <v>159</v>
      </c>
      <c r="E222" s="41"/>
      <c r="F222" s="236" t="s">
        <v>1345</v>
      </c>
      <c r="G222" s="41"/>
      <c r="H222" s="41"/>
      <c r="I222" s="237"/>
      <c r="J222" s="41"/>
      <c r="K222" s="41"/>
      <c r="L222" s="45"/>
      <c r="M222" s="238"/>
      <c r="N222" s="239"/>
      <c r="O222" s="92"/>
      <c r="P222" s="92"/>
      <c r="Q222" s="92"/>
      <c r="R222" s="92"/>
      <c r="S222" s="92"/>
      <c r="T222" s="93"/>
      <c r="U222" s="39"/>
      <c r="V222" s="39"/>
      <c r="W222" s="39"/>
      <c r="X222" s="39"/>
      <c r="Y222" s="39"/>
      <c r="Z222" s="39"/>
      <c r="AA222" s="39"/>
      <c r="AB222" s="39"/>
      <c r="AC222" s="39"/>
      <c r="AD222" s="39"/>
      <c r="AE222" s="39"/>
      <c r="AT222" s="18" t="s">
        <v>159</v>
      </c>
      <c r="AU222" s="18" t="s">
        <v>83</v>
      </c>
    </row>
    <row r="223" s="14" customFormat="1">
      <c r="A223" s="14"/>
      <c r="B223" s="276"/>
      <c r="C223" s="277"/>
      <c r="D223" s="235" t="s">
        <v>897</v>
      </c>
      <c r="E223" s="278" t="s">
        <v>1</v>
      </c>
      <c r="F223" s="279" t="s">
        <v>1351</v>
      </c>
      <c r="G223" s="277"/>
      <c r="H223" s="280">
        <v>32.610999999999997</v>
      </c>
      <c r="I223" s="281"/>
      <c r="J223" s="277"/>
      <c r="K223" s="277"/>
      <c r="L223" s="282"/>
      <c r="M223" s="283"/>
      <c r="N223" s="284"/>
      <c r="O223" s="284"/>
      <c r="P223" s="284"/>
      <c r="Q223" s="284"/>
      <c r="R223" s="284"/>
      <c r="S223" s="284"/>
      <c r="T223" s="285"/>
      <c r="U223" s="14"/>
      <c r="V223" s="14"/>
      <c r="W223" s="14"/>
      <c r="X223" s="14"/>
      <c r="Y223" s="14"/>
      <c r="Z223" s="14"/>
      <c r="AA223" s="14"/>
      <c r="AB223" s="14"/>
      <c r="AC223" s="14"/>
      <c r="AD223" s="14"/>
      <c r="AE223" s="14"/>
      <c r="AT223" s="286" t="s">
        <v>897</v>
      </c>
      <c r="AU223" s="286" t="s">
        <v>83</v>
      </c>
      <c r="AV223" s="14" t="s">
        <v>83</v>
      </c>
      <c r="AW223" s="14" t="s">
        <v>30</v>
      </c>
      <c r="AX223" s="14" t="s">
        <v>73</v>
      </c>
      <c r="AY223" s="286" t="s">
        <v>152</v>
      </c>
    </row>
    <row r="224" s="15" customFormat="1">
      <c r="A224" s="15"/>
      <c r="B224" s="287"/>
      <c r="C224" s="288"/>
      <c r="D224" s="235" t="s">
        <v>897</v>
      </c>
      <c r="E224" s="289" t="s">
        <v>1</v>
      </c>
      <c r="F224" s="290" t="s">
        <v>899</v>
      </c>
      <c r="G224" s="288"/>
      <c r="H224" s="291">
        <v>32.610999999999997</v>
      </c>
      <c r="I224" s="292"/>
      <c r="J224" s="288"/>
      <c r="K224" s="288"/>
      <c r="L224" s="293"/>
      <c r="M224" s="294"/>
      <c r="N224" s="295"/>
      <c r="O224" s="295"/>
      <c r="P224" s="295"/>
      <c r="Q224" s="295"/>
      <c r="R224" s="295"/>
      <c r="S224" s="295"/>
      <c r="T224" s="296"/>
      <c r="U224" s="15"/>
      <c r="V224" s="15"/>
      <c r="W224" s="15"/>
      <c r="X224" s="15"/>
      <c r="Y224" s="15"/>
      <c r="Z224" s="15"/>
      <c r="AA224" s="15"/>
      <c r="AB224" s="15"/>
      <c r="AC224" s="15"/>
      <c r="AD224" s="15"/>
      <c r="AE224" s="15"/>
      <c r="AT224" s="297" t="s">
        <v>897</v>
      </c>
      <c r="AU224" s="297" t="s">
        <v>83</v>
      </c>
      <c r="AV224" s="15" t="s">
        <v>169</v>
      </c>
      <c r="AW224" s="15" t="s">
        <v>30</v>
      </c>
      <c r="AX224" s="15" t="s">
        <v>81</v>
      </c>
      <c r="AY224" s="297" t="s">
        <v>152</v>
      </c>
    </row>
    <row r="225" s="2" customFormat="1" ht="21.75" customHeight="1">
      <c r="A225" s="39"/>
      <c r="B225" s="40"/>
      <c r="C225" s="240" t="s">
        <v>254</v>
      </c>
      <c r="D225" s="240" t="s">
        <v>200</v>
      </c>
      <c r="E225" s="241" t="s">
        <v>1352</v>
      </c>
      <c r="F225" s="242" t="s">
        <v>1353</v>
      </c>
      <c r="G225" s="243" t="s">
        <v>212</v>
      </c>
      <c r="H225" s="244">
        <v>29</v>
      </c>
      <c r="I225" s="245"/>
      <c r="J225" s="246">
        <f>ROUND(I225*H225,2)</f>
        <v>0</v>
      </c>
      <c r="K225" s="247"/>
      <c r="L225" s="248"/>
      <c r="M225" s="249" t="s">
        <v>1</v>
      </c>
      <c r="N225" s="250" t="s">
        <v>38</v>
      </c>
      <c r="O225" s="92"/>
      <c r="P225" s="231">
        <f>O225*H225</f>
        <v>0</v>
      </c>
      <c r="Q225" s="231">
        <v>0</v>
      </c>
      <c r="R225" s="231">
        <f>Q225*H225</f>
        <v>0</v>
      </c>
      <c r="S225" s="231">
        <v>0</v>
      </c>
      <c r="T225" s="232">
        <f>S225*H225</f>
        <v>0</v>
      </c>
      <c r="U225" s="39"/>
      <c r="V225" s="39"/>
      <c r="W225" s="39"/>
      <c r="X225" s="39"/>
      <c r="Y225" s="39"/>
      <c r="Z225" s="39"/>
      <c r="AA225" s="39"/>
      <c r="AB225" s="39"/>
      <c r="AC225" s="39"/>
      <c r="AD225" s="39"/>
      <c r="AE225" s="39"/>
      <c r="AR225" s="233" t="s">
        <v>188</v>
      </c>
      <c r="AT225" s="233" t="s">
        <v>200</v>
      </c>
      <c r="AU225" s="233" t="s">
        <v>83</v>
      </c>
      <c r="AY225" s="18" t="s">
        <v>152</v>
      </c>
      <c r="BE225" s="234">
        <f>IF(N225="základní",J225,0)</f>
        <v>0</v>
      </c>
      <c r="BF225" s="234">
        <f>IF(N225="snížená",J225,0)</f>
        <v>0</v>
      </c>
      <c r="BG225" s="234">
        <f>IF(N225="zákl. přenesená",J225,0)</f>
        <v>0</v>
      </c>
      <c r="BH225" s="234">
        <f>IF(N225="sníž. přenesená",J225,0)</f>
        <v>0</v>
      </c>
      <c r="BI225" s="234">
        <f>IF(N225="nulová",J225,0)</f>
        <v>0</v>
      </c>
      <c r="BJ225" s="18" t="s">
        <v>81</v>
      </c>
      <c r="BK225" s="234">
        <f>ROUND(I225*H225,2)</f>
        <v>0</v>
      </c>
      <c r="BL225" s="18" t="s">
        <v>169</v>
      </c>
      <c r="BM225" s="233" t="s">
        <v>1354</v>
      </c>
    </row>
    <row r="226" s="2" customFormat="1">
      <c r="A226" s="39"/>
      <c r="B226" s="40"/>
      <c r="C226" s="41"/>
      <c r="D226" s="235" t="s">
        <v>159</v>
      </c>
      <c r="E226" s="41"/>
      <c r="F226" s="236" t="s">
        <v>1353</v>
      </c>
      <c r="G226" s="41"/>
      <c r="H226" s="41"/>
      <c r="I226" s="237"/>
      <c r="J226" s="41"/>
      <c r="K226" s="41"/>
      <c r="L226" s="45"/>
      <c r="M226" s="238"/>
      <c r="N226" s="239"/>
      <c r="O226" s="92"/>
      <c r="P226" s="92"/>
      <c r="Q226" s="92"/>
      <c r="R226" s="92"/>
      <c r="S226" s="92"/>
      <c r="T226" s="93"/>
      <c r="U226" s="39"/>
      <c r="V226" s="39"/>
      <c r="W226" s="39"/>
      <c r="X226" s="39"/>
      <c r="Y226" s="39"/>
      <c r="Z226" s="39"/>
      <c r="AA226" s="39"/>
      <c r="AB226" s="39"/>
      <c r="AC226" s="39"/>
      <c r="AD226" s="39"/>
      <c r="AE226" s="39"/>
      <c r="AT226" s="18" t="s">
        <v>159</v>
      </c>
      <c r="AU226" s="18" t="s">
        <v>83</v>
      </c>
    </row>
    <row r="227" s="2" customFormat="1" ht="21.75" customHeight="1">
      <c r="A227" s="39"/>
      <c r="B227" s="40"/>
      <c r="C227" s="240" t="s">
        <v>260</v>
      </c>
      <c r="D227" s="240" t="s">
        <v>200</v>
      </c>
      <c r="E227" s="241" t="s">
        <v>1355</v>
      </c>
      <c r="F227" s="242" t="s">
        <v>1356</v>
      </c>
      <c r="G227" s="243" t="s">
        <v>212</v>
      </c>
      <c r="H227" s="244">
        <v>3.6110000000000002</v>
      </c>
      <c r="I227" s="245"/>
      <c r="J227" s="246">
        <f>ROUND(I227*H227,2)</f>
        <v>0</v>
      </c>
      <c r="K227" s="247"/>
      <c r="L227" s="248"/>
      <c r="M227" s="249" t="s">
        <v>1</v>
      </c>
      <c r="N227" s="250" t="s">
        <v>38</v>
      </c>
      <c r="O227" s="92"/>
      <c r="P227" s="231">
        <f>O227*H227</f>
        <v>0</v>
      </c>
      <c r="Q227" s="231">
        <v>0</v>
      </c>
      <c r="R227" s="231">
        <f>Q227*H227</f>
        <v>0</v>
      </c>
      <c r="S227" s="231">
        <v>0</v>
      </c>
      <c r="T227" s="232">
        <f>S227*H227</f>
        <v>0</v>
      </c>
      <c r="U227" s="39"/>
      <c r="V227" s="39"/>
      <c r="W227" s="39"/>
      <c r="X227" s="39"/>
      <c r="Y227" s="39"/>
      <c r="Z227" s="39"/>
      <c r="AA227" s="39"/>
      <c r="AB227" s="39"/>
      <c r="AC227" s="39"/>
      <c r="AD227" s="39"/>
      <c r="AE227" s="39"/>
      <c r="AR227" s="233" t="s">
        <v>188</v>
      </c>
      <c r="AT227" s="233" t="s">
        <v>200</v>
      </c>
      <c r="AU227" s="233" t="s">
        <v>83</v>
      </c>
      <c r="AY227" s="18" t="s">
        <v>152</v>
      </c>
      <c r="BE227" s="234">
        <f>IF(N227="základní",J227,0)</f>
        <v>0</v>
      </c>
      <c r="BF227" s="234">
        <f>IF(N227="snížená",J227,0)</f>
        <v>0</v>
      </c>
      <c r="BG227" s="234">
        <f>IF(N227="zákl. přenesená",J227,0)</f>
        <v>0</v>
      </c>
      <c r="BH227" s="234">
        <f>IF(N227="sníž. přenesená",J227,0)</f>
        <v>0</v>
      </c>
      <c r="BI227" s="234">
        <f>IF(N227="nulová",J227,0)</f>
        <v>0</v>
      </c>
      <c r="BJ227" s="18" t="s">
        <v>81</v>
      </c>
      <c r="BK227" s="234">
        <f>ROUND(I227*H227,2)</f>
        <v>0</v>
      </c>
      <c r="BL227" s="18" t="s">
        <v>169</v>
      </c>
      <c r="BM227" s="233" t="s">
        <v>1357</v>
      </c>
    </row>
    <row r="228" s="2" customFormat="1">
      <c r="A228" s="39"/>
      <c r="B228" s="40"/>
      <c r="C228" s="41"/>
      <c r="D228" s="235" t="s">
        <v>159</v>
      </c>
      <c r="E228" s="41"/>
      <c r="F228" s="236" t="s">
        <v>1356</v>
      </c>
      <c r="G228" s="41"/>
      <c r="H228" s="41"/>
      <c r="I228" s="237"/>
      <c r="J228" s="41"/>
      <c r="K228" s="41"/>
      <c r="L228" s="45"/>
      <c r="M228" s="238"/>
      <c r="N228" s="239"/>
      <c r="O228" s="92"/>
      <c r="P228" s="92"/>
      <c r="Q228" s="92"/>
      <c r="R228" s="92"/>
      <c r="S228" s="92"/>
      <c r="T228" s="93"/>
      <c r="U228" s="39"/>
      <c r="V228" s="39"/>
      <c r="W228" s="39"/>
      <c r="X228" s="39"/>
      <c r="Y228" s="39"/>
      <c r="Z228" s="39"/>
      <c r="AA228" s="39"/>
      <c r="AB228" s="39"/>
      <c r="AC228" s="39"/>
      <c r="AD228" s="39"/>
      <c r="AE228" s="39"/>
      <c r="AT228" s="18" t="s">
        <v>159</v>
      </c>
      <c r="AU228" s="18" t="s">
        <v>83</v>
      </c>
    </row>
    <row r="229" s="14" customFormat="1">
      <c r="A229" s="14"/>
      <c r="B229" s="276"/>
      <c r="C229" s="277"/>
      <c r="D229" s="235" t="s">
        <v>897</v>
      </c>
      <c r="E229" s="278" t="s">
        <v>1</v>
      </c>
      <c r="F229" s="279" t="s">
        <v>1358</v>
      </c>
      <c r="G229" s="277"/>
      <c r="H229" s="280">
        <v>3.6110000000000002</v>
      </c>
      <c r="I229" s="281"/>
      <c r="J229" s="277"/>
      <c r="K229" s="277"/>
      <c r="L229" s="282"/>
      <c r="M229" s="283"/>
      <c r="N229" s="284"/>
      <c r="O229" s="284"/>
      <c r="P229" s="284"/>
      <c r="Q229" s="284"/>
      <c r="R229" s="284"/>
      <c r="S229" s="284"/>
      <c r="T229" s="285"/>
      <c r="U229" s="14"/>
      <c r="V229" s="14"/>
      <c r="W229" s="14"/>
      <c r="X229" s="14"/>
      <c r="Y229" s="14"/>
      <c r="Z229" s="14"/>
      <c r="AA229" s="14"/>
      <c r="AB229" s="14"/>
      <c r="AC229" s="14"/>
      <c r="AD229" s="14"/>
      <c r="AE229" s="14"/>
      <c r="AT229" s="286" t="s">
        <v>897</v>
      </c>
      <c r="AU229" s="286" t="s">
        <v>83</v>
      </c>
      <c r="AV229" s="14" t="s">
        <v>83</v>
      </c>
      <c r="AW229" s="14" t="s">
        <v>30</v>
      </c>
      <c r="AX229" s="14" t="s">
        <v>73</v>
      </c>
      <c r="AY229" s="286" t="s">
        <v>152</v>
      </c>
    </row>
    <row r="230" s="15" customFormat="1">
      <c r="A230" s="15"/>
      <c r="B230" s="287"/>
      <c r="C230" s="288"/>
      <c r="D230" s="235" t="s">
        <v>897</v>
      </c>
      <c r="E230" s="289" t="s">
        <v>1</v>
      </c>
      <c r="F230" s="290" t="s">
        <v>899</v>
      </c>
      <c r="G230" s="288"/>
      <c r="H230" s="291">
        <v>3.6110000000000002</v>
      </c>
      <c r="I230" s="292"/>
      <c r="J230" s="288"/>
      <c r="K230" s="288"/>
      <c r="L230" s="293"/>
      <c r="M230" s="294"/>
      <c r="N230" s="295"/>
      <c r="O230" s="295"/>
      <c r="P230" s="295"/>
      <c r="Q230" s="295"/>
      <c r="R230" s="295"/>
      <c r="S230" s="295"/>
      <c r="T230" s="296"/>
      <c r="U230" s="15"/>
      <c r="V230" s="15"/>
      <c r="W230" s="15"/>
      <c r="X230" s="15"/>
      <c r="Y230" s="15"/>
      <c r="Z230" s="15"/>
      <c r="AA230" s="15"/>
      <c r="AB230" s="15"/>
      <c r="AC230" s="15"/>
      <c r="AD230" s="15"/>
      <c r="AE230" s="15"/>
      <c r="AT230" s="297" t="s">
        <v>897</v>
      </c>
      <c r="AU230" s="297" t="s">
        <v>83</v>
      </c>
      <c r="AV230" s="15" t="s">
        <v>169</v>
      </c>
      <c r="AW230" s="15" t="s">
        <v>30</v>
      </c>
      <c r="AX230" s="15" t="s">
        <v>81</v>
      </c>
      <c r="AY230" s="297" t="s">
        <v>152</v>
      </c>
    </row>
    <row r="231" s="2" customFormat="1" ht="33" customHeight="1">
      <c r="A231" s="39"/>
      <c r="B231" s="40"/>
      <c r="C231" s="221" t="s">
        <v>264</v>
      </c>
      <c r="D231" s="221" t="s">
        <v>153</v>
      </c>
      <c r="E231" s="222" t="s">
        <v>1359</v>
      </c>
      <c r="F231" s="223" t="s">
        <v>1360</v>
      </c>
      <c r="G231" s="224" t="s">
        <v>212</v>
      </c>
      <c r="H231" s="225">
        <v>35</v>
      </c>
      <c r="I231" s="226"/>
      <c r="J231" s="227">
        <f>ROUND(I231*H231,2)</f>
        <v>0</v>
      </c>
      <c r="K231" s="228"/>
      <c r="L231" s="45"/>
      <c r="M231" s="229" t="s">
        <v>1</v>
      </c>
      <c r="N231" s="230" t="s">
        <v>38</v>
      </c>
      <c r="O231" s="92"/>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169</v>
      </c>
      <c r="AT231" s="233" t="s">
        <v>153</v>
      </c>
      <c r="AU231" s="233" t="s">
        <v>83</v>
      </c>
      <c r="AY231" s="18" t="s">
        <v>152</v>
      </c>
      <c r="BE231" s="234">
        <f>IF(N231="základní",J231,0)</f>
        <v>0</v>
      </c>
      <c r="BF231" s="234">
        <f>IF(N231="snížená",J231,0)</f>
        <v>0</v>
      </c>
      <c r="BG231" s="234">
        <f>IF(N231="zákl. přenesená",J231,0)</f>
        <v>0</v>
      </c>
      <c r="BH231" s="234">
        <f>IF(N231="sníž. přenesená",J231,0)</f>
        <v>0</v>
      </c>
      <c r="BI231" s="234">
        <f>IF(N231="nulová",J231,0)</f>
        <v>0</v>
      </c>
      <c r="BJ231" s="18" t="s">
        <v>81</v>
      </c>
      <c r="BK231" s="234">
        <f>ROUND(I231*H231,2)</f>
        <v>0</v>
      </c>
      <c r="BL231" s="18" t="s">
        <v>169</v>
      </c>
      <c r="BM231" s="233" t="s">
        <v>1361</v>
      </c>
    </row>
    <row r="232" s="2" customFormat="1">
      <c r="A232" s="39"/>
      <c r="B232" s="40"/>
      <c r="C232" s="41"/>
      <c r="D232" s="235" t="s">
        <v>159</v>
      </c>
      <c r="E232" s="41"/>
      <c r="F232" s="236" t="s">
        <v>1362</v>
      </c>
      <c r="G232" s="41"/>
      <c r="H232" s="41"/>
      <c r="I232" s="237"/>
      <c r="J232" s="41"/>
      <c r="K232" s="41"/>
      <c r="L232" s="45"/>
      <c r="M232" s="238"/>
      <c r="N232" s="239"/>
      <c r="O232" s="92"/>
      <c r="P232" s="92"/>
      <c r="Q232" s="92"/>
      <c r="R232" s="92"/>
      <c r="S232" s="92"/>
      <c r="T232" s="93"/>
      <c r="U232" s="39"/>
      <c r="V232" s="39"/>
      <c r="W232" s="39"/>
      <c r="X232" s="39"/>
      <c r="Y232" s="39"/>
      <c r="Z232" s="39"/>
      <c r="AA232" s="39"/>
      <c r="AB232" s="39"/>
      <c r="AC232" s="39"/>
      <c r="AD232" s="39"/>
      <c r="AE232" s="39"/>
      <c r="AT232" s="18" t="s">
        <v>159</v>
      </c>
      <c r="AU232" s="18" t="s">
        <v>83</v>
      </c>
    </row>
    <row r="233" s="14" customFormat="1">
      <c r="A233" s="14"/>
      <c r="B233" s="276"/>
      <c r="C233" s="277"/>
      <c r="D233" s="235" t="s">
        <v>897</v>
      </c>
      <c r="E233" s="278" t="s">
        <v>1</v>
      </c>
      <c r="F233" s="279" t="s">
        <v>1363</v>
      </c>
      <c r="G233" s="277"/>
      <c r="H233" s="280">
        <v>35</v>
      </c>
      <c r="I233" s="281"/>
      <c r="J233" s="277"/>
      <c r="K233" s="277"/>
      <c r="L233" s="282"/>
      <c r="M233" s="283"/>
      <c r="N233" s="284"/>
      <c r="O233" s="284"/>
      <c r="P233" s="284"/>
      <c r="Q233" s="284"/>
      <c r="R233" s="284"/>
      <c r="S233" s="284"/>
      <c r="T233" s="285"/>
      <c r="U233" s="14"/>
      <c r="V233" s="14"/>
      <c r="W233" s="14"/>
      <c r="X233" s="14"/>
      <c r="Y233" s="14"/>
      <c r="Z233" s="14"/>
      <c r="AA233" s="14"/>
      <c r="AB233" s="14"/>
      <c r="AC233" s="14"/>
      <c r="AD233" s="14"/>
      <c r="AE233" s="14"/>
      <c r="AT233" s="286" t="s">
        <v>897</v>
      </c>
      <c r="AU233" s="286" t="s">
        <v>83</v>
      </c>
      <c r="AV233" s="14" t="s">
        <v>83</v>
      </c>
      <c r="AW233" s="14" t="s">
        <v>30</v>
      </c>
      <c r="AX233" s="14" t="s">
        <v>73</v>
      </c>
      <c r="AY233" s="286" t="s">
        <v>152</v>
      </c>
    </row>
    <row r="234" s="15" customFormat="1">
      <c r="A234" s="15"/>
      <c r="B234" s="287"/>
      <c r="C234" s="288"/>
      <c r="D234" s="235" t="s">
        <v>897</v>
      </c>
      <c r="E234" s="289" t="s">
        <v>1</v>
      </c>
      <c r="F234" s="290" t="s">
        <v>899</v>
      </c>
      <c r="G234" s="288"/>
      <c r="H234" s="291">
        <v>35</v>
      </c>
      <c r="I234" s="292"/>
      <c r="J234" s="288"/>
      <c r="K234" s="288"/>
      <c r="L234" s="293"/>
      <c r="M234" s="294"/>
      <c r="N234" s="295"/>
      <c r="O234" s="295"/>
      <c r="P234" s="295"/>
      <c r="Q234" s="295"/>
      <c r="R234" s="295"/>
      <c r="S234" s="295"/>
      <c r="T234" s="296"/>
      <c r="U234" s="15"/>
      <c r="V234" s="15"/>
      <c r="W234" s="15"/>
      <c r="X234" s="15"/>
      <c r="Y234" s="15"/>
      <c r="Z234" s="15"/>
      <c r="AA234" s="15"/>
      <c r="AB234" s="15"/>
      <c r="AC234" s="15"/>
      <c r="AD234" s="15"/>
      <c r="AE234" s="15"/>
      <c r="AT234" s="297" t="s">
        <v>897</v>
      </c>
      <c r="AU234" s="297" t="s">
        <v>83</v>
      </c>
      <c r="AV234" s="15" t="s">
        <v>169</v>
      </c>
      <c r="AW234" s="15" t="s">
        <v>30</v>
      </c>
      <c r="AX234" s="15" t="s">
        <v>81</v>
      </c>
      <c r="AY234" s="297" t="s">
        <v>152</v>
      </c>
    </row>
    <row r="235" s="2" customFormat="1" ht="16.5" customHeight="1">
      <c r="A235" s="39"/>
      <c r="B235" s="40"/>
      <c r="C235" s="240" t="s">
        <v>268</v>
      </c>
      <c r="D235" s="240" t="s">
        <v>200</v>
      </c>
      <c r="E235" s="241" t="s">
        <v>1364</v>
      </c>
      <c r="F235" s="242" t="s">
        <v>1365</v>
      </c>
      <c r="G235" s="243" t="s">
        <v>212</v>
      </c>
      <c r="H235" s="244">
        <v>35</v>
      </c>
      <c r="I235" s="245"/>
      <c r="J235" s="246">
        <f>ROUND(I235*H235,2)</f>
        <v>0</v>
      </c>
      <c r="K235" s="247"/>
      <c r="L235" s="248"/>
      <c r="M235" s="249" t="s">
        <v>1</v>
      </c>
      <c r="N235" s="250" t="s">
        <v>38</v>
      </c>
      <c r="O235" s="92"/>
      <c r="P235" s="231">
        <f>O235*H235</f>
        <v>0</v>
      </c>
      <c r="Q235" s="231">
        <v>0</v>
      </c>
      <c r="R235" s="231">
        <f>Q235*H235</f>
        <v>0</v>
      </c>
      <c r="S235" s="231">
        <v>0</v>
      </c>
      <c r="T235" s="232">
        <f>S235*H235</f>
        <v>0</v>
      </c>
      <c r="U235" s="39"/>
      <c r="V235" s="39"/>
      <c r="W235" s="39"/>
      <c r="X235" s="39"/>
      <c r="Y235" s="39"/>
      <c r="Z235" s="39"/>
      <c r="AA235" s="39"/>
      <c r="AB235" s="39"/>
      <c r="AC235" s="39"/>
      <c r="AD235" s="39"/>
      <c r="AE235" s="39"/>
      <c r="AR235" s="233" t="s">
        <v>188</v>
      </c>
      <c r="AT235" s="233" t="s">
        <v>200</v>
      </c>
      <c r="AU235" s="233" t="s">
        <v>83</v>
      </c>
      <c r="AY235" s="18" t="s">
        <v>152</v>
      </c>
      <c r="BE235" s="234">
        <f>IF(N235="základní",J235,0)</f>
        <v>0</v>
      </c>
      <c r="BF235" s="234">
        <f>IF(N235="snížená",J235,0)</f>
        <v>0</v>
      </c>
      <c r="BG235" s="234">
        <f>IF(N235="zákl. přenesená",J235,0)</f>
        <v>0</v>
      </c>
      <c r="BH235" s="234">
        <f>IF(N235="sníž. přenesená",J235,0)</f>
        <v>0</v>
      </c>
      <c r="BI235" s="234">
        <f>IF(N235="nulová",J235,0)</f>
        <v>0</v>
      </c>
      <c r="BJ235" s="18" t="s">
        <v>81</v>
      </c>
      <c r="BK235" s="234">
        <f>ROUND(I235*H235,2)</f>
        <v>0</v>
      </c>
      <c r="BL235" s="18" t="s">
        <v>169</v>
      </c>
      <c r="BM235" s="233" t="s">
        <v>1366</v>
      </c>
    </row>
    <row r="236" s="2" customFormat="1">
      <c r="A236" s="39"/>
      <c r="B236" s="40"/>
      <c r="C236" s="41"/>
      <c r="D236" s="235" t="s">
        <v>159</v>
      </c>
      <c r="E236" s="41"/>
      <c r="F236" s="236" t="s">
        <v>1365</v>
      </c>
      <c r="G236" s="41"/>
      <c r="H236" s="41"/>
      <c r="I236" s="237"/>
      <c r="J236" s="41"/>
      <c r="K236" s="41"/>
      <c r="L236" s="45"/>
      <c r="M236" s="238"/>
      <c r="N236" s="239"/>
      <c r="O236" s="92"/>
      <c r="P236" s="92"/>
      <c r="Q236" s="92"/>
      <c r="R236" s="92"/>
      <c r="S236" s="92"/>
      <c r="T236" s="93"/>
      <c r="U236" s="39"/>
      <c r="V236" s="39"/>
      <c r="W236" s="39"/>
      <c r="X236" s="39"/>
      <c r="Y236" s="39"/>
      <c r="Z236" s="39"/>
      <c r="AA236" s="39"/>
      <c r="AB236" s="39"/>
      <c r="AC236" s="39"/>
      <c r="AD236" s="39"/>
      <c r="AE236" s="39"/>
      <c r="AT236" s="18" t="s">
        <v>159</v>
      </c>
      <c r="AU236" s="18" t="s">
        <v>83</v>
      </c>
    </row>
    <row r="237" s="11" customFormat="1" ht="22.8" customHeight="1">
      <c r="A237" s="11"/>
      <c r="B237" s="207"/>
      <c r="C237" s="208"/>
      <c r="D237" s="209" t="s">
        <v>72</v>
      </c>
      <c r="E237" s="260" t="s">
        <v>1367</v>
      </c>
      <c r="F237" s="260" t="s">
        <v>1368</v>
      </c>
      <c r="G237" s="208"/>
      <c r="H237" s="208"/>
      <c r="I237" s="211"/>
      <c r="J237" s="261">
        <f>BK237</f>
        <v>0</v>
      </c>
      <c r="K237" s="208"/>
      <c r="L237" s="213"/>
      <c r="M237" s="214"/>
      <c r="N237" s="215"/>
      <c r="O237" s="215"/>
      <c r="P237" s="216">
        <f>SUM(P238:P277)</f>
        <v>0</v>
      </c>
      <c r="Q237" s="215"/>
      <c r="R237" s="216">
        <f>SUM(R238:R277)</f>
        <v>0</v>
      </c>
      <c r="S237" s="215"/>
      <c r="T237" s="217">
        <f>SUM(T238:T277)</f>
        <v>0</v>
      </c>
      <c r="U237" s="11"/>
      <c r="V237" s="11"/>
      <c r="W237" s="11"/>
      <c r="X237" s="11"/>
      <c r="Y237" s="11"/>
      <c r="Z237" s="11"/>
      <c r="AA237" s="11"/>
      <c r="AB237" s="11"/>
      <c r="AC237" s="11"/>
      <c r="AD237" s="11"/>
      <c r="AE237" s="11"/>
      <c r="AR237" s="218" t="s">
        <v>81</v>
      </c>
      <c r="AT237" s="219" t="s">
        <v>72</v>
      </c>
      <c r="AU237" s="219" t="s">
        <v>81</v>
      </c>
      <c r="AY237" s="218" t="s">
        <v>152</v>
      </c>
      <c r="BK237" s="220">
        <f>SUM(BK238:BK277)</f>
        <v>0</v>
      </c>
    </row>
    <row r="238" s="2" customFormat="1" ht="55.5" customHeight="1">
      <c r="A238" s="39"/>
      <c r="B238" s="40"/>
      <c r="C238" s="221" t="s">
        <v>378</v>
      </c>
      <c r="D238" s="221" t="s">
        <v>153</v>
      </c>
      <c r="E238" s="222" t="s">
        <v>1369</v>
      </c>
      <c r="F238" s="223" t="s">
        <v>1370</v>
      </c>
      <c r="G238" s="224" t="s">
        <v>180</v>
      </c>
      <c r="H238" s="225">
        <v>13</v>
      </c>
      <c r="I238" s="226"/>
      <c r="J238" s="227">
        <f>ROUND(I238*H238,2)</f>
        <v>0</v>
      </c>
      <c r="K238" s="228"/>
      <c r="L238" s="45"/>
      <c r="M238" s="229" t="s">
        <v>1</v>
      </c>
      <c r="N238" s="230" t="s">
        <v>38</v>
      </c>
      <c r="O238" s="92"/>
      <c r="P238" s="231">
        <f>O238*H238</f>
        <v>0</v>
      </c>
      <c r="Q238" s="231">
        <v>0</v>
      </c>
      <c r="R238" s="231">
        <f>Q238*H238</f>
        <v>0</v>
      </c>
      <c r="S238" s="231">
        <v>0</v>
      </c>
      <c r="T238" s="232">
        <f>S238*H238</f>
        <v>0</v>
      </c>
      <c r="U238" s="39"/>
      <c r="V238" s="39"/>
      <c r="W238" s="39"/>
      <c r="X238" s="39"/>
      <c r="Y238" s="39"/>
      <c r="Z238" s="39"/>
      <c r="AA238" s="39"/>
      <c r="AB238" s="39"/>
      <c r="AC238" s="39"/>
      <c r="AD238" s="39"/>
      <c r="AE238" s="39"/>
      <c r="AR238" s="233" t="s">
        <v>169</v>
      </c>
      <c r="AT238" s="233" t="s">
        <v>153</v>
      </c>
      <c r="AU238" s="233" t="s">
        <v>83</v>
      </c>
      <c r="AY238" s="18" t="s">
        <v>152</v>
      </c>
      <c r="BE238" s="234">
        <f>IF(N238="základní",J238,0)</f>
        <v>0</v>
      </c>
      <c r="BF238" s="234">
        <f>IF(N238="snížená",J238,0)</f>
        <v>0</v>
      </c>
      <c r="BG238" s="234">
        <f>IF(N238="zákl. přenesená",J238,0)</f>
        <v>0</v>
      </c>
      <c r="BH238" s="234">
        <f>IF(N238="sníž. přenesená",J238,0)</f>
        <v>0</v>
      </c>
      <c r="BI238" s="234">
        <f>IF(N238="nulová",J238,0)</f>
        <v>0</v>
      </c>
      <c r="BJ238" s="18" t="s">
        <v>81</v>
      </c>
      <c r="BK238" s="234">
        <f>ROUND(I238*H238,2)</f>
        <v>0</v>
      </c>
      <c r="BL238" s="18" t="s">
        <v>169</v>
      </c>
      <c r="BM238" s="233" t="s">
        <v>1371</v>
      </c>
    </row>
    <row r="239" s="2" customFormat="1">
      <c r="A239" s="39"/>
      <c r="B239" s="40"/>
      <c r="C239" s="41"/>
      <c r="D239" s="235" t="s">
        <v>159</v>
      </c>
      <c r="E239" s="41"/>
      <c r="F239" s="236" t="s">
        <v>1372</v>
      </c>
      <c r="G239" s="41"/>
      <c r="H239" s="41"/>
      <c r="I239" s="237"/>
      <c r="J239" s="41"/>
      <c r="K239" s="41"/>
      <c r="L239" s="45"/>
      <c r="M239" s="238"/>
      <c r="N239" s="239"/>
      <c r="O239" s="92"/>
      <c r="P239" s="92"/>
      <c r="Q239" s="92"/>
      <c r="R239" s="92"/>
      <c r="S239" s="92"/>
      <c r="T239" s="93"/>
      <c r="U239" s="39"/>
      <c r="V239" s="39"/>
      <c r="W239" s="39"/>
      <c r="X239" s="39"/>
      <c r="Y239" s="39"/>
      <c r="Z239" s="39"/>
      <c r="AA239" s="39"/>
      <c r="AB239" s="39"/>
      <c r="AC239" s="39"/>
      <c r="AD239" s="39"/>
      <c r="AE239" s="39"/>
      <c r="AT239" s="18" t="s">
        <v>159</v>
      </c>
      <c r="AU239" s="18" t="s">
        <v>83</v>
      </c>
    </row>
    <row r="240" s="16" customFormat="1">
      <c r="A240" s="16"/>
      <c r="B240" s="299"/>
      <c r="C240" s="300"/>
      <c r="D240" s="235" t="s">
        <v>897</v>
      </c>
      <c r="E240" s="301" t="s">
        <v>1</v>
      </c>
      <c r="F240" s="302" t="s">
        <v>1373</v>
      </c>
      <c r="G240" s="300"/>
      <c r="H240" s="301" t="s">
        <v>1</v>
      </c>
      <c r="I240" s="303"/>
      <c r="J240" s="300"/>
      <c r="K240" s="300"/>
      <c r="L240" s="304"/>
      <c r="M240" s="305"/>
      <c r="N240" s="306"/>
      <c r="O240" s="306"/>
      <c r="P240" s="306"/>
      <c r="Q240" s="306"/>
      <c r="R240" s="306"/>
      <c r="S240" s="306"/>
      <c r="T240" s="307"/>
      <c r="U240" s="16"/>
      <c r="V240" s="16"/>
      <c r="W240" s="16"/>
      <c r="X240" s="16"/>
      <c r="Y240" s="16"/>
      <c r="Z240" s="16"/>
      <c r="AA240" s="16"/>
      <c r="AB240" s="16"/>
      <c r="AC240" s="16"/>
      <c r="AD240" s="16"/>
      <c r="AE240" s="16"/>
      <c r="AT240" s="308" t="s">
        <v>897</v>
      </c>
      <c r="AU240" s="308" t="s">
        <v>83</v>
      </c>
      <c r="AV240" s="16" t="s">
        <v>81</v>
      </c>
      <c r="AW240" s="16" t="s">
        <v>30</v>
      </c>
      <c r="AX240" s="16" t="s">
        <v>73</v>
      </c>
      <c r="AY240" s="308" t="s">
        <v>152</v>
      </c>
    </row>
    <row r="241" s="14" customFormat="1">
      <c r="A241" s="14"/>
      <c r="B241" s="276"/>
      <c r="C241" s="277"/>
      <c r="D241" s="235" t="s">
        <v>897</v>
      </c>
      <c r="E241" s="278" t="s">
        <v>1</v>
      </c>
      <c r="F241" s="279" t="s">
        <v>1374</v>
      </c>
      <c r="G241" s="277"/>
      <c r="H241" s="280">
        <v>13</v>
      </c>
      <c r="I241" s="281"/>
      <c r="J241" s="277"/>
      <c r="K241" s="277"/>
      <c r="L241" s="282"/>
      <c r="M241" s="283"/>
      <c r="N241" s="284"/>
      <c r="O241" s="284"/>
      <c r="P241" s="284"/>
      <c r="Q241" s="284"/>
      <c r="R241" s="284"/>
      <c r="S241" s="284"/>
      <c r="T241" s="285"/>
      <c r="U241" s="14"/>
      <c r="V241" s="14"/>
      <c r="W241" s="14"/>
      <c r="X241" s="14"/>
      <c r="Y241" s="14"/>
      <c r="Z241" s="14"/>
      <c r="AA241" s="14"/>
      <c r="AB241" s="14"/>
      <c r="AC241" s="14"/>
      <c r="AD241" s="14"/>
      <c r="AE241" s="14"/>
      <c r="AT241" s="286" t="s">
        <v>897</v>
      </c>
      <c r="AU241" s="286" t="s">
        <v>83</v>
      </c>
      <c r="AV241" s="14" t="s">
        <v>83</v>
      </c>
      <c r="AW241" s="14" t="s">
        <v>30</v>
      </c>
      <c r="AX241" s="14" t="s">
        <v>73</v>
      </c>
      <c r="AY241" s="286" t="s">
        <v>152</v>
      </c>
    </row>
    <row r="242" s="15" customFormat="1">
      <c r="A242" s="15"/>
      <c r="B242" s="287"/>
      <c r="C242" s="288"/>
      <c r="D242" s="235" t="s">
        <v>897</v>
      </c>
      <c r="E242" s="289" t="s">
        <v>1</v>
      </c>
      <c r="F242" s="290" t="s">
        <v>899</v>
      </c>
      <c r="G242" s="288"/>
      <c r="H242" s="291">
        <v>13</v>
      </c>
      <c r="I242" s="292"/>
      <c r="J242" s="288"/>
      <c r="K242" s="288"/>
      <c r="L242" s="293"/>
      <c r="M242" s="294"/>
      <c r="N242" s="295"/>
      <c r="O242" s="295"/>
      <c r="P242" s="295"/>
      <c r="Q242" s="295"/>
      <c r="R242" s="295"/>
      <c r="S242" s="295"/>
      <c r="T242" s="296"/>
      <c r="U242" s="15"/>
      <c r="V242" s="15"/>
      <c r="W242" s="15"/>
      <c r="X242" s="15"/>
      <c r="Y242" s="15"/>
      <c r="Z242" s="15"/>
      <c r="AA242" s="15"/>
      <c r="AB242" s="15"/>
      <c r="AC242" s="15"/>
      <c r="AD242" s="15"/>
      <c r="AE242" s="15"/>
      <c r="AT242" s="297" t="s">
        <v>897</v>
      </c>
      <c r="AU242" s="297" t="s">
        <v>83</v>
      </c>
      <c r="AV242" s="15" t="s">
        <v>169</v>
      </c>
      <c r="AW242" s="15" t="s">
        <v>30</v>
      </c>
      <c r="AX242" s="15" t="s">
        <v>81</v>
      </c>
      <c r="AY242" s="297" t="s">
        <v>152</v>
      </c>
    </row>
    <row r="243" s="2" customFormat="1" ht="44.25" customHeight="1">
      <c r="A243" s="39"/>
      <c r="B243" s="40"/>
      <c r="C243" s="221" t="s">
        <v>383</v>
      </c>
      <c r="D243" s="221" t="s">
        <v>153</v>
      </c>
      <c r="E243" s="222" t="s">
        <v>1375</v>
      </c>
      <c r="F243" s="223" t="s">
        <v>1376</v>
      </c>
      <c r="G243" s="224" t="s">
        <v>180</v>
      </c>
      <c r="H243" s="225">
        <v>2</v>
      </c>
      <c r="I243" s="226"/>
      <c r="J243" s="227">
        <f>ROUND(I243*H243,2)</f>
        <v>0</v>
      </c>
      <c r="K243" s="228"/>
      <c r="L243" s="45"/>
      <c r="M243" s="229" t="s">
        <v>1</v>
      </c>
      <c r="N243" s="230" t="s">
        <v>38</v>
      </c>
      <c r="O243" s="92"/>
      <c r="P243" s="231">
        <f>O243*H243</f>
        <v>0</v>
      </c>
      <c r="Q243" s="231">
        <v>0</v>
      </c>
      <c r="R243" s="231">
        <f>Q243*H243</f>
        <v>0</v>
      </c>
      <c r="S243" s="231">
        <v>0</v>
      </c>
      <c r="T243" s="232">
        <f>S243*H243</f>
        <v>0</v>
      </c>
      <c r="U243" s="39"/>
      <c r="V243" s="39"/>
      <c r="W243" s="39"/>
      <c r="X243" s="39"/>
      <c r="Y243" s="39"/>
      <c r="Z243" s="39"/>
      <c r="AA243" s="39"/>
      <c r="AB243" s="39"/>
      <c r="AC243" s="39"/>
      <c r="AD243" s="39"/>
      <c r="AE243" s="39"/>
      <c r="AR243" s="233" t="s">
        <v>169</v>
      </c>
      <c r="AT243" s="233" t="s">
        <v>153</v>
      </c>
      <c r="AU243" s="233" t="s">
        <v>83</v>
      </c>
      <c r="AY243" s="18" t="s">
        <v>152</v>
      </c>
      <c r="BE243" s="234">
        <f>IF(N243="základní",J243,0)</f>
        <v>0</v>
      </c>
      <c r="BF243" s="234">
        <f>IF(N243="snížená",J243,0)</f>
        <v>0</v>
      </c>
      <c r="BG243" s="234">
        <f>IF(N243="zákl. přenesená",J243,0)</f>
        <v>0</v>
      </c>
      <c r="BH243" s="234">
        <f>IF(N243="sníž. přenesená",J243,0)</f>
        <v>0</v>
      </c>
      <c r="BI243" s="234">
        <f>IF(N243="nulová",J243,0)</f>
        <v>0</v>
      </c>
      <c r="BJ243" s="18" t="s">
        <v>81</v>
      </c>
      <c r="BK243" s="234">
        <f>ROUND(I243*H243,2)</f>
        <v>0</v>
      </c>
      <c r="BL243" s="18" t="s">
        <v>169</v>
      </c>
      <c r="BM243" s="233" t="s">
        <v>1377</v>
      </c>
    </row>
    <row r="244" s="2" customFormat="1">
      <c r="A244" s="39"/>
      <c r="B244" s="40"/>
      <c r="C244" s="41"/>
      <c r="D244" s="235" t="s">
        <v>159</v>
      </c>
      <c r="E244" s="41"/>
      <c r="F244" s="236" t="s">
        <v>1372</v>
      </c>
      <c r="G244" s="41"/>
      <c r="H244" s="41"/>
      <c r="I244" s="237"/>
      <c r="J244" s="41"/>
      <c r="K244" s="41"/>
      <c r="L244" s="45"/>
      <c r="M244" s="238"/>
      <c r="N244" s="239"/>
      <c r="O244" s="92"/>
      <c r="P244" s="92"/>
      <c r="Q244" s="92"/>
      <c r="R244" s="92"/>
      <c r="S244" s="92"/>
      <c r="T244" s="93"/>
      <c r="U244" s="39"/>
      <c r="V244" s="39"/>
      <c r="W244" s="39"/>
      <c r="X244" s="39"/>
      <c r="Y244" s="39"/>
      <c r="Z244" s="39"/>
      <c r="AA244" s="39"/>
      <c r="AB244" s="39"/>
      <c r="AC244" s="39"/>
      <c r="AD244" s="39"/>
      <c r="AE244" s="39"/>
      <c r="AT244" s="18" t="s">
        <v>159</v>
      </c>
      <c r="AU244" s="18" t="s">
        <v>83</v>
      </c>
    </row>
    <row r="245" s="16" customFormat="1">
      <c r="A245" s="16"/>
      <c r="B245" s="299"/>
      <c r="C245" s="300"/>
      <c r="D245" s="235" t="s">
        <v>897</v>
      </c>
      <c r="E245" s="301" t="s">
        <v>1</v>
      </c>
      <c r="F245" s="302" t="s">
        <v>1373</v>
      </c>
      <c r="G245" s="300"/>
      <c r="H245" s="301" t="s">
        <v>1</v>
      </c>
      <c r="I245" s="303"/>
      <c r="J245" s="300"/>
      <c r="K245" s="300"/>
      <c r="L245" s="304"/>
      <c r="M245" s="305"/>
      <c r="N245" s="306"/>
      <c r="O245" s="306"/>
      <c r="P245" s="306"/>
      <c r="Q245" s="306"/>
      <c r="R245" s="306"/>
      <c r="S245" s="306"/>
      <c r="T245" s="307"/>
      <c r="U245" s="16"/>
      <c r="V245" s="16"/>
      <c r="W245" s="16"/>
      <c r="X245" s="16"/>
      <c r="Y245" s="16"/>
      <c r="Z245" s="16"/>
      <c r="AA245" s="16"/>
      <c r="AB245" s="16"/>
      <c r="AC245" s="16"/>
      <c r="AD245" s="16"/>
      <c r="AE245" s="16"/>
      <c r="AT245" s="308" t="s">
        <v>897</v>
      </c>
      <c r="AU245" s="308" t="s">
        <v>83</v>
      </c>
      <c r="AV245" s="16" t="s">
        <v>81</v>
      </c>
      <c r="AW245" s="16" t="s">
        <v>30</v>
      </c>
      <c r="AX245" s="16" t="s">
        <v>73</v>
      </c>
      <c r="AY245" s="308" t="s">
        <v>152</v>
      </c>
    </row>
    <row r="246" s="14" customFormat="1">
      <c r="A246" s="14"/>
      <c r="B246" s="276"/>
      <c r="C246" s="277"/>
      <c r="D246" s="235" t="s">
        <v>897</v>
      </c>
      <c r="E246" s="278" t="s">
        <v>1</v>
      </c>
      <c r="F246" s="279" t="s">
        <v>1378</v>
      </c>
      <c r="G246" s="277"/>
      <c r="H246" s="280">
        <v>2</v>
      </c>
      <c r="I246" s="281"/>
      <c r="J246" s="277"/>
      <c r="K246" s="277"/>
      <c r="L246" s="282"/>
      <c r="M246" s="283"/>
      <c r="N246" s="284"/>
      <c r="O246" s="284"/>
      <c r="P246" s="284"/>
      <c r="Q246" s="284"/>
      <c r="R246" s="284"/>
      <c r="S246" s="284"/>
      <c r="T246" s="285"/>
      <c r="U246" s="14"/>
      <c r="V246" s="14"/>
      <c r="W246" s="14"/>
      <c r="X246" s="14"/>
      <c r="Y246" s="14"/>
      <c r="Z246" s="14"/>
      <c r="AA246" s="14"/>
      <c r="AB246" s="14"/>
      <c r="AC246" s="14"/>
      <c r="AD246" s="14"/>
      <c r="AE246" s="14"/>
      <c r="AT246" s="286" t="s">
        <v>897</v>
      </c>
      <c r="AU246" s="286" t="s">
        <v>83</v>
      </c>
      <c r="AV246" s="14" t="s">
        <v>83</v>
      </c>
      <c r="AW246" s="14" t="s">
        <v>30</v>
      </c>
      <c r="AX246" s="14" t="s">
        <v>73</v>
      </c>
      <c r="AY246" s="286" t="s">
        <v>152</v>
      </c>
    </row>
    <row r="247" s="15" customFormat="1">
      <c r="A247" s="15"/>
      <c r="B247" s="287"/>
      <c r="C247" s="288"/>
      <c r="D247" s="235" t="s">
        <v>897</v>
      </c>
      <c r="E247" s="289" t="s">
        <v>1</v>
      </c>
      <c r="F247" s="290" t="s">
        <v>899</v>
      </c>
      <c r="G247" s="288"/>
      <c r="H247" s="291">
        <v>2</v>
      </c>
      <c r="I247" s="292"/>
      <c r="J247" s="288"/>
      <c r="K247" s="288"/>
      <c r="L247" s="293"/>
      <c r="M247" s="294"/>
      <c r="N247" s="295"/>
      <c r="O247" s="295"/>
      <c r="P247" s="295"/>
      <c r="Q247" s="295"/>
      <c r="R247" s="295"/>
      <c r="S247" s="295"/>
      <c r="T247" s="296"/>
      <c r="U247" s="15"/>
      <c r="V247" s="15"/>
      <c r="W247" s="15"/>
      <c r="X247" s="15"/>
      <c r="Y247" s="15"/>
      <c r="Z247" s="15"/>
      <c r="AA247" s="15"/>
      <c r="AB247" s="15"/>
      <c r="AC247" s="15"/>
      <c r="AD247" s="15"/>
      <c r="AE247" s="15"/>
      <c r="AT247" s="297" t="s">
        <v>897</v>
      </c>
      <c r="AU247" s="297" t="s">
        <v>83</v>
      </c>
      <c r="AV247" s="15" t="s">
        <v>169</v>
      </c>
      <c r="AW247" s="15" t="s">
        <v>30</v>
      </c>
      <c r="AX247" s="15" t="s">
        <v>81</v>
      </c>
      <c r="AY247" s="297" t="s">
        <v>152</v>
      </c>
    </row>
    <row r="248" s="2" customFormat="1" ht="44.25" customHeight="1">
      <c r="A248" s="39"/>
      <c r="B248" s="40"/>
      <c r="C248" s="221" t="s">
        <v>387</v>
      </c>
      <c r="D248" s="221" t="s">
        <v>153</v>
      </c>
      <c r="E248" s="222" t="s">
        <v>1379</v>
      </c>
      <c r="F248" s="223" t="s">
        <v>1380</v>
      </c>
      <c r="G248" s="224" t="s">
        <v>180</v>
      </c>
      <c r="H248" s="225">
        <v>2</v>
      </c>
      <c r="I248" s="226"/>
      <c r="J248" s="227">
        <f>ROUND(I248*H248,2)</f>
        <v>0</v>
      </c>
      <c r="K248" s="228"/>
      <c r="L248" s="45"/>
      <c r="M248" s="229" t="s">
        <v>1</v>
      </c>
      <c r="N248" s="230" t="s">
        <v>38</v>
      </c>
      <c r="O248" s="92"/>
      <c r="P248" s="231">
        <f>O248*H248</f>
        <v>0</v>
      </c>
      <c r="Q248" s="231">
        <v>0</v>
      </c>
      <c r="R248" s="231">
        <f>Q248*H248</f>
        <v>0</v>
      </c>
      <c r="S248" s="231">
        <v>0</v>
      </c>
      <c r="T248" s="232">
        <f>S248*H248</f>
        <v>0</v>
      </c>
      <c r="U248" s="39"/>
      <c r="V248" s="39"/>
      <c r="W248" s="39"/>
      <c r="X248" s="39"/>
      <c r="Y248" s="39"/>
      <c r="Z248" s="39"/>
      <c r="AA248" s="39"/>
      <c r="AB248" s="39"/>
      <c r="AC248" s="39"/>
      <c r="AD248" s="39"/>
      <c r="AE248" s="39"/>
      <c r="AR248" s="233" t="s">
        <v>169</v>
      </c>
      <c r="AT248" s="233" t="s">
        <v>153</v>
      </c>
      <c r="AU248" s="233" t="s">
        <v>83</v>
      </c>
      <c r="AY248" s="18" t="s">
        <v>152</v>
      </c>
      <c r="BE248" s="234">
        <f>IF(N248="základní",J248,0)</f>
        <v>0</v>
      </c>
      <c r="BF248" s="234">
        <f>IF(N248="snížená",J248,0)</f>
        <v>0</v>
      </c>
      <c r="BG248" s="234">
        <f>IF(N248="zákl. přenesená",J248,0)</f>
        <v>0</v>
      </c>
      <c r="BH248" s="234">
        <f>IF(N248="sníž. přenesená",J248,0)</f>
        <v>0</v>
      </c>
      <c r="BI248" s="234">
        <f>IF(N248="nulová",J248,0)</f>
        <v>0</v>
      </c>
      <c r="BJ248" s="18" t="s">
        <v>81</v>
      </c>
      <c r="BK248" s="234">
        <f>ROUND(I248*H248,2)</f>
        <v>0</v>
      </c>
      <c r="BL248" s="18" t="s">
        <v>169</v>
      </c>
      <c r="BM248" s="233" t="s">
        <v>1381</v>
      </c>
    </row>
    <row r="249" s="2" customFormat="1">
      <c r="A249" s="39"/>
      <c r="B249" s="40"/>
      <c r="C249" s="41"/>
      <c r="D249" s="235" t="s">
        <v>159</v>
      </c>
      <c r="E249" s="41"/>
      <c r="F249" s="236" t="s">
        <v>1372</v>
      </c>
      <c r="G249" s="41"/>
      <c r="H249" s="41"/>
      <c r="I249" s="237"/>
      <c r="J249" s="41"/>
      <c r="K249" s="41"/>
      <c r="L249" s="45"/>
      <c r="M249" s="238"/>
      <c r="N249" s="239"/>
      <c r="O249" s="92"/>
      <c r="P249" s="92"/>
      <c r="Q249" s="92"/>
      <c r="R249" s="92"/>
      <c r="S249" s="92"/>
      <c r="T249" s="93"/>
      <c r="U249" s="39"/>
      <c r="V249" s="39"/>
      <c r="W249" s="39"/>
      <c r="X249" s="39"/>
      <c r="Y249" s="39"/>
      <c r="Z249" s="39"/>
      <c r="AA249" s="39"/>
      <c r="AB249" s="39"/>
      <c r="AC249" s="39"/>
      <c r="AD249" s="39"/>
      <c r="AE249" s="39"/>
      <c r="AT249" s="18" t="s">
        <v>159</v>
      </c>
      <c r="AU249" s="18" t="s">
        <v>83</v>
      </c>
    </row>
    <row r="250" s="16" customFormat="1">
      <c r="A250" s="16"/>
      <c r="B250" s="299"/>
      <c r="C250" s="300"/>
      <c r="D250" s="235" t="s">
        <v>897</v>
      </c>
      <c r="E250" s="301" t="s">
        <v>1</v>
      </c>
      <c r="F250" s="302" t="s">
        <v>1373</v>
      </c>
      <c r="G250" s="300"/>
      <c r="H250" s="301" t="s">
        <v>1</v>
      </c>
      <c r="I250" s="303"/>
      <c r="J250" s="300"/>
      <c r="K250" s="300"/>
      <c r="L250" s="304"/>
      <c r="M250" s="305"/>
      <c r="N250" s="306"/>
      <c r="O250" s="306"/>
      <c r="P250" s="306"/>
      <c r="Q250" s="306"/>
      <c r="R250" s="306"/>
      <c r="S250" s="306"/>
      <c r="T250" s="307"/>
      <c r="U250" s="16"/>
      <c r="V250" s="16"/>
      <c r="W250" s="16"/>
      <c r="X250" s="16"/>
      <c r="Y250" s="16"/>
      <c r="Z250" s="16"/>
      <c r="AA250" s="16"/>
      <c r="AB250" s="16"/>
      <c r="AC250" s="16"/>
      <c r="AD250" s="16"/>
      <c r="AE250" s="16"/>
      <c r="AT250" s="308" t="s">
        <v>897</v>
      </c>
      <c r="AU250" s="308" t="s">
        <v>83</v>
      </c>
      <c r="AV250" s="16" t="s">
        <v>81</v>
      </c>
      <c r="AW250" s="16" t="s">
        <v>30</v>
      </c>
      <c r="AX250" s="16" t="s">
        <v>73</v>
      </c>
      <c r="AY250" s="308" t="s">
        <v>152</v>
      </c>
    </row>
    <row r="251" s="14" customFormat="1">
      <c r="A251" s="14"/>
      <c r="B251" s="276"/>
      <c r="C251" s="277"/>
      <c r="D251" s="235" t="s">
        <v>897</v>
      </c>
      <c r="E251" s="278" t="s">
        <v>1</v>
      </c>
      <c r="F251" s="279" t="s">
        <v>1378</v>
      </c>
      <c r="G251" s="277"/>
      <c r="H251" s="280">
        <v>2</v>
      </c>
      <c r="I251" s="281"/>
      <c r="J251" s="277"/>
      <c r="K251" s="277"/>
      <c r="L251" s="282"/>
      <c r="M251" s="283"/>
      <c r="N251" s="284"/>
      <c r="O251" s="284"/>
      <c r="P251" s="284"/>
      <c r="Q251" s="284"/>
      <c r="R251" s="284"/>
      <c r="S251" s="284"/>
      <c r="T251" s="285"/>
      <c r="U251" s="14"/>
      <c r="V251" s="14"/>
      <c r="W251" s="14"/>
      <c r="X251" s="14"/>
      <c r="Y251" s="14"/>
      <c r="Z251" s="14"/>
      <c r="AA251" s="14"/>
      <c r="AB251" s="14"/>
      <c r="AC251" s="14"/>
      <c r="AD251" s="14"/>
      <c r="AE251" s="14"/>
      <c r="AT251" s="286" t="s">
        <v>897</v>
      </c>
      <c r="AU251" s="286" t="s">
        <v>83</v>
      </c>
      <c r="AV251" s="14" t="s">
        <v>83</v>
      </c>
      <c r="AW251" s="14" t="s">
        <v>30</v>
      </c>
      <c r="AX251" s="14" t="s">
        <v>73</v>
      </c>
      <c r="AY251" s="286" t="s">
        <v>152</v>
      </c>
    </row>
    <row r="252" s="15" customFormat="1">
      <c r="A252" s="15"/>
      <c r="B252" s="287"/>
      <c r="C252" s="288"/>
      <c r="D252" s="235" t="s">
        <v>897</v>
      </c>
      <c r="E252" s="289" t="s">
        <v>1</v>
      </c>
      <c r="F252" s="290" t="s">
        <v>899</v>
      </c>
      <c r="G252" s="288"/>
      <c r="H252" s="291">
        <v>2</v>
      </c>
      <c r="I252" s="292"/>
      <c r="J252" s="288"/>
      <c r="K252" s="288"/>
      <c r="L252" s="293"/>
      <c r="M252" s="294"/>
      <c r="N252" s="295"/>
      <c r="O252" s="295"/>
      <c r="P252" s="295"/>
      <c r="Q252" s="295"/>
      <c r="R252" s="295"/>
      <c r="S252" s="295"/>
      <c r="T252" s="296"/>
      <c r="U252" s="15"/>
      <c r="V252" s="15"/>
      <c r="W252" s="15"/>
      <c r="X252" s="15"/>
      <c r="Y252" s="15"/>
      <c r="Z252" s="15"/>
      <c r="AA252" s="15"/>
      <c r="AB252" s="15"/>
      <c r="AC252" s="15"/>
      <c r="AD252" s="15"/>
      <c r="AE252" s="15"/>
      <c r="AT252" s="297" t="s">
        <v>897</v>
      </c>
      <c r="AU252" s="297" t="s">
        <v>83</v>
      </c>
      <c r="AV252" s="15" t="s">
        <v>169</v>
      </c>
      <c r="AW252" s="15" t="s">
        <v>30</v>
      </c>
      <c r="AX252" s="15" t="s">
        <v>81</v>
      </c>
      <c r="AY252" s="297" t="s">
        <v>152</v>
      </c>
    </row>
    <row r="253" s="2" customFormat="1" ht="16.5" customHeight="1">
      <c r="A253" s="39"/>
      <c r="B253" s="40"/>
      <c r="C253" s="221" t="s">
        <v>391</v>
      </c>
      <c r="D253" s="221" t="s">
        <v>153</v>
      </c>
      <c r="E253" s="222" t="s">
        <v>1382</v>
      </c>
      <c r="F253" s="223" t="s">
        <v>1383</v>
      </c>
      <c r="G253" s="224" t="s">
        <v>180</v>
      </c>
      <c r="H253" s="225">
        <v>1</v>
      </c>
      <c r="I253" s="226"/>
      <c r="J253" s="227">
        <f>ROUND(I253*H253,2)</f>
        <v>0</v>
      </c>
      <c r="K253" s="228"/>
      <c r="L253" s="45"/>
      <c r="M253" s="229" t="s">
        <v>1</v>
      </c>
      <c r="N253" s="230" t="s">
        <v>38</v>
      </c>
      <c r="O253" s="92"/>
      <c r="P253" s="231">
        <f>O253*H253</f>
        <v>0</v>
      </c>
      <c r="Q253" s="231">
        <v>0</v>
      </c>
      <c r="R253" s="231">
        <f>Q253*H253</f>
        <v>0</v>
      </c>
      <c r="S253" s="231">
        <v>0</v>
      </c>
      <c r="T253" s="232">
        <f>S253*H253</f>
        <v>0</v>
      </c>
      <c r="U253" s="39"/>
      <c r="V253" s="39"/>
      <c r="W253" s="39"/>
      <c r="X253" s="39"/>
      <c r="Y253" s="39"/>
      <c r="Z253" s="39"/>
      <c r="AA253" s="39"/>
      <c r="AB253" s="39"/>
      <c r="AC253" s="39"/>
      <c r="AD253" s="39"/>
      <c r="AE253" s="39"/>
      <c r="AR253" s="233" t="s">
        <v>169</v>
      </c>
      <c r="AT253" s="233" t="s">
        <v>153</v>
      </c>
      <c r="AU253" s="233" t="s">
        <v>83</v>
      </c>
      <c r="AY253" s="18" t="s">
        <v>152</v>
      </c>
      <c r="BE253" s="234">
        <f>IF(N253="základní",J253,0)</f>
        <v>0</v>
      </c>
      <c r="BF253" s="234">
        <f>IF(N253="snížená",J253,0)</f>
        <v>0</v>
      </c>
      <c r="BG253" s="234">
        <f>IF(N253="zákl. přenesená",J253,0)</f>
        <v>0</v>
      </c>
      <c r="BH253" s="234">
        <f>IF(N253="sníž. přenesená",J253,0)</f>
        <v>0</v>
      </c>
      <c r="BI253" s="234">
        <f>IF(N253="nulová",J253,0)</f>
        <v>0</v>
      </c>
      <c r="BJ253" s="18" t="s">
        <v>81</v>
      </c>
      <c r="BK253" s="234">
        <f>ROUND(I253*H253,2)</f>
        <v>0</v>
      </c>
      <c r="BL253" s="18" t="s">
        <v>169</v>
      </c>
      <c r="BM253" s="233" t="s">
        <v>1384</v>
      </c>
    </row>
    <row r="254" s="2" customFormat="1">
      <c r="A254" s="39"/>
      <c r="B254" s="40"/>
      <c r="C254" s="41"/>
      <c r="D254" s="235" t="s">
        <v>159</v>
      </c>
      <c r="E254" s="41"/>
      <c r="F254" s="236" t="s">
        <v>1372</v>
      </c>
      <c r="G254" s="41"/>
      <c r="H254" s="41"/>
      <c r="I254" s="237"/>
      <c r="J254" s="41"/>
      <c r="K254" s="41"/>
      <c r="L254" s="45"/>
      <c r="M254" s="238"/>
      <c r="N254" s="239"/>
      <c r="O254" s="92"/>
      <c r="P254" s="92"/>
      <c r="Q254" s="92"/>
      <c r="R254" s="92"/>
      <c r="S254" s="92"/>
      <c r="T254" s="93"/>
      <c r="U254" s="39"/>
      <c r="V254" s="39"/>
      <c r="W254" s="39"/>
      <c r="X254" s="39"/>
      <c r="Y254" s="39"/>
      <c r="Z254" s="39"/>
      <c r="AA254" s="39"/>
      <c r="AB254" s="39"/>
      <c r="AC254" s="39"/>
      <c r="AD254" s="39"/>
      <c r="AE254" s="39"/>
      <c r="AT254" s="18" t="s">
        <v>159</v>
      </c>
      <c r="AU254" s="18" t="s">
        <v>83</v>
      </c>
    </row>
    <row r="255" s="16" customFormat="1">
      <c r="A255" s="16"/>
      <c r="B255" s="299"/>
      <c r="C255" s="300"/>
      <c r="D255" s="235" t="s">
        <v>897</v>
      </c>
      <c r="E255" s="301" t="s">
        <v>1</v>
      </c>
      <c r="F255" s="302" t="s">
        <v>1385</v>
      </c>
      <c r="G255" s="300"/>
      <c r="H255" s="301" t="s">
        <v>1</v>
      </c>
      <c r="I255" s="303"/>
      <c r="J255" s="300"/>
      <c r="K255" s="300"/>
      <c r="L255" s="304"/>
      <c r="M255" s="305"/>
      <c r="N255" s="306"/>
      <c r="O255" s="306"/>
      <c r="P255" s="306"/>
      <c r="Q255" s="306"/>
      <c r="R255" s="306"/>
      <c r="S255" s="306"/>
      <c r="T255" s="307"/>
      <c r="U255" s="16"/>
      <c r="V255" s="16"/>
      <c r="W255" s="16"/>
      <c r="X255" s="16"/>
      <c r="Y255" s="16"/>
      <c r="Z255" s="16"/>
      <c r="AA255" s="16"/>
      <c r="AB255" s="16"/>
      <c r="AC255" s="16"/>
      <c r="AD255" s="16"/>
      <c r="AE255" s="16"/>
      <c r="AT255" s="308" t="s">
        <v>897</v>
      </c>
      <c r="AU255" s="308" t="s">
        <v>83</v>
      </c>
      <c r="AV255" s="16" t="s">
        <v>81</v>
      </c>
      <c r="AW255" s="16" t="s">
        <v>30</v>
      </c>
      <c r="AX255" s="16" t="s">
        <v>73</v>
      </c>
      <c r="AY255" s="308" t="s">
        <v>152</v>
      </c>
    </row>
    <row r="256" s="14" customFormat="1">
      <c r="A256" s="14"/>
      <c r="B256" s="276"/>
      <c r="C256" s="277"/>
      <c r="D256" s="235" t="s">
        <v>897</v>
      </c>
      <c r="E256" s="278" t="s">
        <v>1</v>
      </c>
      <c r="F256" s="279" t="s">
        <v>1386</v>
      </c>
      <c r="G256" s="277"/>
      <c r="H256" s="280">
        <v>1</v>
      </c>
      <c r="I256" s="281"/>
      <c r="J256" s="277"/>
      <c r="K256" s="277"/>
      <c r="L256" s="282"/>
      <c r="M256" s="283"/>
      <c r="N256" s="284"/>
      <c r="O256" s="284"/>
      <c r="P256" s="284"/>
      <c r="Q256" s="284"/>
      <c r="R256" s="284"/>
      <c r="S256" s="284"/>
      <c r="T256" s="285"/>
      <c r="U256" s="14"/>
      <c r="V256" s="14"/>
      <c r="W256" s="14"/>
      <c r="X256" s="14"/>
      <c r="Y256" s="14"/>
      <c r="Z256" s="14"/>
      <c r="AA256" s="14"/>
      <c r="AB256" s="14"/>
      <c r="AC256" s="14"/>
      <c r="AD256" s="14"/>
      <c r="AE256" s="14"/>
      <c r="AT256" s="286" t="s">
        <v>897</v>
      </c>
      <c r="AU256" s="286" t="s">
        <v>83</v>
      </c>
      <c r="AV256" s="14" t="s">
        <v>83</v>
      </c>
      <c r="AW256" s="14" t="s">
        <v>30</v>
      </c>
      <c r="AX256" s="14" t="s">
        <v>73</v>
      </c>
      <c r="AY256" s="286" t="s">
        <v>152</v>
      </c>
    </row>
    <row r="257" s="15" customFormat="1">
      <c r="A257" s="15"/>
      <c r="B257" s="287"/>
      <c r="C257" s="288"/>
      <c r="D257" s="235" t="s">
        <v>897</v>
      </c>
      <c r="E257" s="289" t="s">
        <v>1</v>
      </c>
      <c r="F257" s="290" t="s">
        <v>899</v>
      </c>
      <c r="G257" s="288"/>
      <c r="H257" s="291">
        <v>1</v>
      </c>
      <c r="I257" s="292"/>
      <c r="J257" s="288"/>
      <c r="K257" s="288"/>
      <c r="L257" s="293"/>
      <c r="M257" s="294"/>
      <c r="N257" s="295"/>
      <c r="O257" s="295"/>
      <c r="P257" s="295"/>
      <c r="Q257" s="295"/>
      <c r="R257" s="295"/>
      <c r="S257" s="295"/>
      <c r="T257" s="296"/>
      <c r="U257" s="15"/>
      <c r="V257" s="15"/>
      <c r="W257" s="15"/>
      <c r="X257" s="15"/>
      <c r="Y257" s="15"/>
      <c r="Z257" s="15"/>
      <c r="AA257" s="15"/>
      <c r="AB257" s="15"/>
      <c r="AC257" s="15"/>
      <c r="AD257" s="15"/>
      <c r="AE257" s="15"/>
      <c r="AT257" s="297" t="s">
        <v>897</v>
      </c>
      <c r="AU257" s="297" t="s">
        <v>83</v>
      </c>
      <c r="AV257" s="15" t="s">
        <v>169</v>
      </c>
      <c r="AW257" s="15" t="s">
        <v>30</v>
      </c>
      <c r="AX257" s="15" t="s">
        <v>81</v>
      </c>
      <c r="AY257" s="297" t="s">
        <v>152</v>
      </c>
    </row>
    <row r="258" s="2" customFormat="1" ht="16.5" customHeight="1">
      <c r="A258" s="39"/>
      <c r="B258" s="40"/>
      <c r="C258" s="221" t="s">
        <v>395</v>
      </c>
      <c r="D258" s="221" t="s">
        <v>153</v>
      </c>
      <c r="E258" s="222" t="s">
        <v>1387</v>
      </c>
      <c r="F258" s="223" t="s">
        <v>1388</v>
      </c>
      <c r="G258" s="224" t="s">
        <v>180</v>
      </c>
      <c r="H258" s="225">
        <v>1</v>
      </c>
      <c r="I258" s="226"/>
      <c r="J258" s="227">
        <f>ROUND(I258*H258,2)</f>
        <v>0</v>
      </c>
      <c r="K258" s="228"/>
      <c r="L258" s="45"/>
      <c r="M258" s="229" t="s">
        <v>1</v>
      </c>
      <c r="N258" s="230" t="s">
        <v>38</v>
      </c>
      <c r="O258" s="92"/>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169</v>
      </c>
      <c r="AT258" s="233" t="s">
        <v>153</v>
      </c>
      <c r="AU258" s="233" t="s">
        <v>83</v>
      </c>
      <c r="AY258" s="18" t="s">
        <v>152</v>
      </c>
      <c r="BE258" s="234">
        <f>IF(N258="základní",J258,0)</f>
        <v>0</v>
      </c>
      <c r="BF258" s="234">
        <f>IF(N258="snížená",J258,0)</f>
        <v>0</v>
      </c>
      <c r="BG258" s="234">
        <f>IF(N258="zákl. přenesená",J258,0)</f>
        <v>0</v>
      </c>
      <c r="BH258" s="234">
        <f>IF(N258="sníž. přenesená",J258,0)</f>
        <v>0</v>
      </c>
      <c r="BI258" s="234">
        <f>IF(N258="nulová",J258,0)</f>
        <v>0</v>
      </c>
      <c r="BJ258" s="18" t="s">
        <v>81</v>
      </c>
      <c r="BK258" s="234">
        <f>ROUND(I258*H258,2)</f>
        <v>0</v>
      </c>
      <c r="BL258" s="18" t="s">
        <v>169</v>
      </c>
      <c r="BM258" s="233" t="s">
        <v>1389</v>
      </c>
    </row>
    <row r="259" s="2" customFormat="1">
      <c r="A259" s="39"/>
      <c r="B259" s="40"/>
      <c r="C259" s="41"/>
      <c r="D259" s="235" t="s">
        <v>159</v>
      </c>
      <c r="E259" s="41"/>
      <c r="F259" s="236" t="s">
        <v>1372</v>
      </c>
      <c r="G259" s="41"/>
      <c r="H259" s="41"/>
      <c r="I259" s="237"/>
      <c r="J259" s="41"/>
      <c r="K259" s="41"/>
      <c r="L259" s="45"/>
      <c r="M259" s="238"/>
      <c r="N259" s="239"/>
      <c r="O259" s="92"/>
      <c r="P259" s="92"/>
      <c r="Q259" s="92"/>
      <c r="R259" s="92"/>
      <c r="S259" s="92"/>
      <c r="T259" s="93"/>
      <c r="U259" s="39"/>
      <c r="V259" s="39"/>
      <c r="W259" s="39"/>
      <c r="X259" s="39"/>
      <c r="Y259" s="39"/>
      <c r="Z259" s="39"/>
      <c r="AA259" s="39"/>
      <c r="AB259" s="39"/>
      <c r="AC259" s="39"/>
      <c r="AD259" s="39"/>
      <c r="AE259" s="39"/>
      <c r="AT259" s="18" t="s">
        <v>159</v>
      </c>
      <c r="AU259" s="18" t="s">
        <v>83</v>
      </c>
    </row>
    <row r="260" s="16" customFormat="1">
      <c r="A260" s="16"/>
      <c r="B260" s="299"/>
      <c r="C260" s="300"/>
      <c r="D260" s="235" t="s">
        <v>897</v>
      </c>
      <c r="E260" s="301" t="s">
        <v>1</v>
      </c>
      <c r="F260" s="302" t="s">
        <v>1385</v>
      </c>
      <c r="G260" s="300"/>
      <c r="H260" s="301" t="s">
        <v>1</v>
      </c>
      <c r="I260" s="303"/>
      <c r="J260" s="300"/>
      <c r="K260" s="300"/>
      <c r="L260" s="304"/>
      <c r="M260" s="305"/>
      <c r="N260" s="306"/>
      <c r="O260" s="306"/>
      <c r="P260" s="306"/>
      <c r="Q260" s="306"/>
      <c r="R260" s="306"/>
      <c r="S260" s="306"/>
      <c r="T260" s="307"/>
      <c r="U260" s="16"/>
      <c r="V260" s="16"/>
      <c r="W260" s="16"/>
      <c r="X260" s="16"/>
      <c r="Y260" s="16"/>
      <c r="Z260" s="16"/>
      <c r="AA260" s="16"/>
      <c r="AB260" s="16"/>
      <c r="AC260" s="16"/>
      <c r="AD260" s="16"/>
      <c r="AE260" s="16"/>
      <c r="AT260" s="308" t="s">
        <v>897</v>
      </c>
      <c r="AU260" s="308" t="s">
        <v>83</v>
      </c>
      <c r="AV260" s="16" t="s">
        <v>81</v>
      </c>
      <c r="AW260" s="16" t="s">
        <v>30</v>
      </c>
      <c r="AX260" s="16" t="s">
        <v>73</v>
      </c>
      <c r="AY260" s="308" t="s">
        <v>152</v>
      </c>
    </row>
    <row r="261" s="14" customFormat="1">
      <c r="A261" s="14"/>
      <c r="B261" s="276"/>
      <c r="C261" s="277"/>
      <c r="D261" s="235" t="s">
        <v>897</v>
      </c>
      <c r="E261" s="278" t="s">
        <v>1</v>
      </c>
      <c r="F261" s="279" t="s">
        <v>1390</v>
      </c>
      <c r="G261" s="277"/>
      <c r="H261" s="280">
        <v>1</v>
      </c>
      <c r="I261" s="281"/>
      <c r="J261" s="277"/>
      <c r="K261" s="277"/>
      <c r="L261" s="282"/>
      <c r="M261" s="283"/>
      <c r="N261" s="284"/>
      <c r="O261" s="284"/>
      <c r="P261" s="284"/>
      <c r="Q261" s="284"/>
      <c r="R261" s="284"/>
      <c r="S261" s="284"/>
      <c r="T261" s="285"/>
      <c r="U261" s="14"/>
      <c r="V261" s="14"/>
      <c r="W261" s="14"/>
      <c r="X261" s="14"/>
      <c r="Y261" s="14"/>
      <c r="Z261" s="14"/>
      <c r="AA261" s="14"/>
      <c r="AB261" s="14"/>
      <c r="AC261" s="14"/>
      <c r="AD261" s="14"/>
      <c r="AE261" s="14"/>
      <c r="AT261" s="286" t="s">
        <v>897</v>
      </c>
      <c r="AU261" s="286" t="s">
        <v>83</v>
      </c>
      <c r="AV261" s="14" t="s">
        <v>83</v>
      </c>
      <c r="AW261" s="14" t="s">
        <v>30</v>
      </c>
      <c r="AX261" s="14" t="s">
        <v>73</v>
      </c>
      <c r="AY261" s="286" t="s">
        <v>152</v>
      </c>
    </row>
    <row r="262" s="15" customFormat="1">
      <c r="A262" s="15"/>
      <c r="B262" s="287"/>
      <c r="C262" s="288"/>
      <c r="D262" s="235" t="s">
        <v>897</v>
      </c>
      <c r="E262" s="289" t="s">
        <v>1</v>
      </c>
      <c r="F262" s="290" t="s">
        <v>899</v>
      </c>
      <c r="G262" s="288"/>
      <c r="H262" s="291">
        <v>1</v>
      </c>
      <c r="I262" s="292"/>
      <c r="J262" s="288"/>
      <c r="K262" s="288"/>
      <c r="L262" s="293"/>
      <c r="M262" s="294"/>
      <c r="N262" s="295"/>
      <c r="O262" s="295"/>
      <c r="P262" s="295"/>
      <c r="Q262" s="295"/>
      <c r="R262" s="295"/>
      <c r="S262" s="295"/>
      <c r="T262" s="296"/>
      <c r="U262" s="15"/>
      <c r="V262" s="15"/>
      <c r="W262" s="15"/>
      <c r="X262" s="15"/>
      <c r="Y262" s="15"/>
      <c r="Z262" s="15"/>
      <c r="AA262" s="15"/>
      <c r="AB262" s="15"/>
      <c r="AC262" s="15"/>
      <c r="AD262" s="15"/>
      <c r="AE262" s="15"/>
      <c r="AT262" s="297" t="s">
        <v>897</v>
      </c>
      <c r="AU262" s="297" t="s">
        <v>83</v>
      </c>
      <c r="AV262" s="15" t="s">
        <v>169</v>
      </c>
      <c r="AW262" s="15" t="s">
        <v>30</v>
      </c>
      <c r="AX262" s="15" t="s">
        <v>81</v>
      </c>
      <c r="AY262" s="297" t="s">
        <v>152</v>
      </c>
    </row>
    <row r="263" s="2" customFormat="1" ht="16.5" customHeight="1">
      <c r="A263" s="39"/>
      <c r="B263" s="40"/>
      <c r="C263" s="221" t="s">
        <v>306</v>
      </c>
      <c r="D263" s="221" t="s">
        <v>153</v>
      </c>
      <c r="E263" s="222" t="s">
        <v>1391</v>
      </c>
      <c r="F263" s="223" t="s">
        <v>1392</v>
      </c>
      <c r="G263" s="224" t="s">
        <v>180</v>
      </c>
      <c r="H263" s="225">
        <v>1</v>
      </c>
      <c r="I263" s="226"/>
      <c r="J263" s="227">
        <f>ROUND(I263*H263,2)</f>
        <v>0</v>
      </c>
      <c r="K263" s="228"/>
      <c r="L263" s="45"/>
      <c r="M263" s="229" t="s">
        <v>1</v>
      </c>
      <c r="N263" s="230" t="s">
        <v>38</v>
      </c>
      <c r="O263" s="92"/>
      <c r="P263" s="231">
        <f>O263*H263</f>
        <v>0</v>
      </c>
      <c r="Q263" s="231">
        <v>0</v>
      </c>
      <c r="R263" s="231">
        <f>Q263*H263</f>
        <v>0</v>
      </c>
      <c r="S263" s="231">
        <v>0</v>
      </c>
      <c r="T263" s="232">
        <f>S263*H263</f>
        <v>0</v>
      </c>
      <c r="U263" s="39"/>
      <c r="V263" s="39"/>
      <c r="W263" s="39"/>
      <c r="X263" s="39"/>
      <c r="Y263" s="39"/>
      <c r="Z263" s="39"/>
      <c r="AA263" s="39"/>
      <c r="AB263" s="39"/>
      <c r="AC263" s="39"/>
      <c r="AD263" s="39"/>
      <c r="AE263" s="39"/>
      <c r="AR263" s="233" t="s">
        <v>169</v>
      </c>
      <c r="AT263" s="233" t="s">
        <v>153</v>
      </c>
      <c r="AU263" s="233" t="s">
        <v>83</v>
      </c>
      <c r="AY263" s="18" t="s">
        <v>152</v>
      </c>
      <c r="BE263" s="234">
        <f>IF(N263="základní",J263,0)</f>
        <v>0</v>
      </c>
      <c r="BF263" s="234">
        <f>IF(N263="snížená",J263,0)</f>
        <v>0</v>
      </c>
      <c r="BG263" s="234">
        <f>IF(N263="zákl. přenesená",J263,0)</f>
        <v>0</v>
      </c>
      <c r="BH263" s="234">
        <f>IF(N263="sníž. přenesená",J263,0)</f>
        <v>0</v>
      </c>
      <c r="BI263" s="234">
        <f>IF(N263="nulová",J263,0)</f>
        <v>0</v>
      </c>
      <c r="BJ263" s="18" t="s">
        <v>81</v>
      </c>
      <c r="BK263" s="234">
        <f>ROUND(I263*H263,2)</f>
        <v>0</v>
      </c>
      <c r="BL263" s="18" t="s">
        <v>169</v>
      </c>
      <c r="BM263" s="233" t="s">
        <v>1393</v>
      </c>
    </row>
    <row r="264" s="2" customFormat="1">
      <c r="A264" s="39"/>
      <c r="B264" s="40"/>
      <c r="C264" s="41"/>
      <c r="D264" s="235" t="s">
        <v>159</v>
      </c>
      <c r="E264" s="41"/>
      <c r="F264" s="236" t="s">
        <v>1372</v>
      </c>
      <c r="G264" s="41"/>
      <c r="H264" s="41"/>
      <c r="I264" s="237"/>
      <c r="J264" s="41"/>
      <c r="K264" s="41"/>
      <c r="L264" s="45"/>
      <c r="M264" s="238"/>
      <c r="N264" s="239"/>
      <c r="O264" s="92"/>
      <c r="P264" s="92"/>
      <c r="Q264" s="92"/>
      <c r="R264" s="92"/>
      <c r="S264" s="92"/>
      <c r="T264" s="93"/>
      <c r="U264" s="39"/>
      <c r="V264" s="39"/>
      <c r="W264" s="39"/>
      <c r="X264" s="39"/>
      <c r="Y264" s="39"/>
      <c r="Z264" s="39"/>
      <c r="AA264" s="39"/>
      <c r="AB264" s="39"/>
      <c r="AC264" s="39"/>
      <c r="AD264" s="39"/>
      <c r="AE264" s="39"/>
      <c r="AT264" s="18" t="s">
        <v>159</v>
      </c>
      <c r="AU264" s="18" t="s">
        <v>83</v>
      </c>
    </row>
    <row r="265" s="16" customFormat="1">
      <c r="A265" s="16"/>
      <c r="B265" s="299"/>
      <c r="C265" s="300"/>
      <c r="D265" s="235" t="s">
        <v>897</v>
      </c>
      <c r="E265" s="301" t="s">
        <v>1</v>
      </c>
      <c r="F265" s="302" t="s">
        <v>1385</v>
      </c>
      <c r="G265" s="300"/>
      <c r="H265" s="301" t="s">
        <v>1</v>
      </c>
      <c r="I265" s="303"/>
      <c r="J265" s="300"/>
      <c r="K265" s="300"/>
      <c r="L265" s="304"/>
      <c r="M265" s="305"/>
      <c r="N265" s="306"/>
      <c r="O265" s="306"/>
      <c r="P265" s="306"/>
      <c r="Q265" s="306"/>
      <c r="R265" s="306"/>
      <c r="S265" s="306"/>
      <c r="T265" s="307"/>
      <c r="U265" s="16"/>
      <c r="V265" s="16"/>
      <c r="W265" s="16"/>
      <c r="X265" s="16"/>
      <c r="Y265" s="16"/>
      <c r="Z265" s="16"/>
      <c r="AA265" s="16"/>
      <c r="AB265" s="16"/>
      <c r="AC265" s="16"/>
      <c r="AD265" s="16"/>
      <c r="AE265" s="16"/>
      <c r="AT265" s="308" t="s">
        <v>897</v>
      </c>
      <c r="AU265" s="308" t="s">
        <v>83</v>
      </c>
      <c r="AV265" s="16" t="s">
        <v>81</v>
      </c>
      <c r="AW265" s="16" t="s">
        <v>30</v>
      </c>
      <c r="AX265" s="16" t="s">
        <v>73</v>
      </c>
      <c r="AY265" s="308" t="s">
        <v>152</v>
      </c>
    </row>
    <row r="266" s="14" customFormat="1">
      <c r="A266" s="14"/>
      <c r="B266" s="276"/>
      <c r="C266" s="277"/>
      <c r="D266" s="235" t="s">
        <v>897</v>
      </c>
      <c r="E266" s="278" t="s">
        <v>1</v>
      </c>
      <c r="F266" s="279" t="s">
        <v>1394</v>
      </c>
      <c r="G266" s="277"/>
      <c r="H266" s="280">
        <v>1</v>
      </c>
      <c r="I266" s="281"/>
      <c r="J266" s="277"/>
      <c r="K266" s="277"/>
      <c r="L266" s="282"/>
      <c r="M266" s="283"/>
      <c r="N266" s="284"/>
      <c r="O266" s="284"/>
      <c r="P266" s="284"/>
      <c r="Q266" s="284"/>
      <c r="R266" s="284"/>
      <c r="S266" s="284"/>
      <c r="T266" s="285"/>
      <c r="U266" s="14"/>
      <c r="V266" s="14"/>
      <c r="W266" s="14"/>
      <c r="X266" s="14"/>
      <c r="Y266" s="14"/>
      <c r="Z266" s="14"/>
      <c r="AA266" s="14"/>
      <c r="AB266" s="14"/>
      <c r="AC266" s="14"/>
      <c r="AD266" s="14"/>
      <c r="AE266" s="14"/>
      <c r="AT266" s="286" t="s">
        <v>897</v>
      </c>
      <c r="AU266" s="286" t="s">
        <v>83</v>
      </c>
      <c r="AV266" s="14" t="s">
        <v>83</v>
      </c>
      <c r="AW266" s="14" t="s">
        <v>30</v>
      </c>
      <c r="AX266" s="14" t="s">
        <v>73</v>
      </c>
      <c r="AY266" s="286" t="s">
        <v>152</v>
      </c>
    </row>
    <row r="267" s="15" customFormat="1">
      <c r="A267" s="15"/>
      <c r="B267" s="287"/>
      <c r="C267" s="288"/>
      <c r="D267" s="235" t="s">
        <v>897</v>
      </c>
      <c r="E267" s="289" t="s">
        <v>1</v>
      </c>
      <c r="F267" s="290" t="s">
        <v>899</v>
      </c>
      <c r="G267" s="288"/>
      <c r="H267" s="291">
        <v>1</v>
      </c>
      <c r="I267" s="292"/>
      <c r="J267" s="288"/>
      <c r="K267" s="288"/>
      <c r="L267" s="293"/>
      <c r="M267" s="294"/>
      <c r="N267" s="295"/>
      <c r="O267" s="295"/>
      <c r="P267" s="295"/>
      <c r="Q267" s="295"/>
      <c r="R267" s="295"/>
      <c r="S267" s="295"/>
      <c r="T267" s="296"/>
      <c r="U267" s="15"/>
      <c r="V267" s="15"/>
      <c r="W267" s="15"/>
      <c r="X267" s="15"/>
      <c r="Y267" s="15"/>
      <c r="Z267" s="15"/>
      <c r="AA267" s="15"/>
      <c r="AB267" s="15"/>
      <c r="AC267" s="15"/>
      <c r="AD267" s="15"/>
      <c r="AE267" s="15"/>
      <c r="AT267" s="297" t="s">
        <v>897</v>
      </c>
      <c r="AU267" s="297" t="s">
        <v>83</v>
      </c>
      <c r="AV267" s="15" t="s">
        <v>169</v>
      </c>
      <c r="AW267" s="15" t="s">
        <v>30</v>
      </c>
      <c r="AX267" s="15" t="s">
        <v>81</v>
      </c>
      <c r="AY267" s="297" t="s">
        <v>152</v>
      </c>
    </row>
    <row r="268" s="2" customFormat="1" ht="16.5" customHeight="1">
      <c r="A268" s="39"/>
      <c r="B268" s="40"/>
      <c r="C268" s="221" t="s">
        <v>402</v>
      </c>
      <c r="D268" s="221" t="s">
        <v>153</v>
      </c>
      <c r="E268" s="222" t="s">
        <v>1395</v>
      </c>
      <c r="F268" s="223" t="s">
        <v>1396</v>
      </c>
      <c r="G268" s="224" t="s">
        <v>180</v>
      </c>
      <c r="H268" s="225">
        <v>1</v>
      </c>
      <c r="I268" s="226"/>
      <c r="J268" s="227">
        <f>ROUND(I268*H268,2)</f>
        <v>0</v>
      </c>
      <c r="K268" s="228"/>
      <c r="L268" s="45"/>
      <c r="M268" s="229" t="s">
        <v>1</v>
      </c>
      <c r="N268" s="230" t="s">
        <v>38</v>
      </c>
      <c r="O268" s="92"/>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169</v>
      </c>
      <c r="AT268" s="233" t="s">
        <v>153</v>
      </c>
      <c r="AU268" s="233" t="s">
        <v>83</v>
      </c>
      <c r="AY268" s="18" t="s">
        <v>152</v>
      </c>
      <c r="BE268" s="234">
        <f>IF(N268="základní",J268,0)</f>
        <v>0</v>
      </c>
      <c r="BF268" s="234">
        <f>IF(N268="snížená",J268,0)</f>
        <v>0</v>
      </c>
      <c r="BG268" s="234">
        <f>IF(N268="zákl. přenesená",J268,0)</f>
        <v>0</v>
      </c>
      <c r="BH268" s="234">
        <f>IF(N268="sníž. přenesená",J268,0)</f>
        <v>0</v>
      </c>
      <c r="BI268" s="234">
        <f>IF(N268="nulová",J268,0)</f>
        <v>0</v>
      </c>
      <c r="BJ268" s="18" t="s">
        <v>81</v>
      </c>
      <c r="BK268" s="234">
        <f>ROUND(I268*H268,2)</f>
        <v>0</v>
      </c>
      <c r="BL268" s="18" t="s">
        <v>169</v>
      </c>
      <c r="BM268" s="233" t="s">
        <v>1397</v>
      </c>
    </row>
    <row r="269" s="2" customFormat="1">
      <c r="A269" s="39"/>
      <c r="B269" s="40"/>
      <c r="C269" s="41"/>
      <c r="D269" s="235" t="s">
        <v>159</v>
      </c>
      <c r="E269" s="41"/>
      <c r="F269" s="236" t="s">
        <v>1372</v>
      </c>
      <c r="G269" s="41"/>
      <c r="H269" s="41"/>
      <c r="I269" s="237"/>
      <c r="J269" s="41"/>
      <c r="K269" s="41"/>
      <c r="L269" s="45"/>
      <c r="M269" s="238"/>
      <c r="N269" s="239"/>
      <c r="O269" s="92"/>
      <c r="P269" s="92"/>
      <c r="Q269" s="92"/>
      <c r="R269" s="92"/>
      <c r="S269" s="92"/>
      <c r="T269" s="93"/>
      <c r="U269" s="39"/>
      <c r="V269" s="39"/>
      <c r="W269" s="39"/>
      <c r="X269" s="39"/>
      <c r="Y269" s="39"/>
      <c r="Z269" s="39"/>
      <c r="AA269" s="39"/>
      <c r="AB269" s="39"/>
      <c r="AC269" s="39"/>
      <c r="AD269" s="39"/>
      <c r="AE269" s="39"/>
      <c r="AT269" s="18" t="s">
        <v>159</v>
      </c>
      <c r="AU269" s="18" t="s">
        <v>83</v>
      </c>
    </row>
    <row r="270" s="16" customFormat="1">
      <c r="A270" s="16"/>
      <c r="B270" s="299"/>
      <c r="C270" s="300"/>
      <c r="D270" s="235" t="s">
        <v>897</v>
      </c>
      <c r="E270" s="301" t="s">
        <v>1</v>
      </c>
      <c r="F270" s="302" t="s">
        <v>1385</v>
      </c>
      <c r="G270" s="300"/>
      <c r="H270" s="301" t="s">
        <v>1</v>
      </c>
      <c r="I270" s="303"/>
      <c r="J270" s="300"/>
      <c r="K270" s="300"/>
      <c r="L270" s="304"/>
      <c r="M270" s="305"/>
      <c r="N270" s="306"/>
      <c r="O270" s="306"/>
      <c r="P270" s="306"/>
      <c r="Q270" s="306"/>
      <c r="R270" s="306"/>
      <c r="S270" s="306"/>
      <c r="T270" s="307"/>
      <c r="U270" s="16"/>
      <c r="V270" s="16"/>
      <c r="W270" s="16"/>
      <c r="X270" s="16"/>
      <c r="Y270" s="16"/>
      <c r="Z270" s="16"/>
      <c r="AA270" s="16"/>
      <c r="AB270" s="16"/>
      <c r="AC270" s="16"/>
      <c r="AD270" s="16"/>
      <c r="AE270" s="16"/>
      <c r="AT270" s="308" t="s">
        <v>897</v>
      </c>
      <c r="AU270" s="308" t="s">
        <v>83</v>
      </c>
      <c r="AV270" s="16" t="s">
        <v>81</v>
      </c>
      <c r="AW270" s="16" t="s">
        <v>30</v>
      </c>
      <c r="AX270" s="16" t="s">
        <v>73</v>
      </c>
      <c r="AY270" s="308" t="s">
        <v>152</v>
      </c>
    </row>
    <row r="271" s="14" customFormat="1">
      <c r="A271" s="14"/>
      <c r="B271" s="276"/>
      <c r="C271" s="277"/>
      <c r="D271" s="235" t="s">
        <v>897</v>
      </c>
      <c r="E271" s="278" t="s">
        <v>1</v>
      </c>
      <c r="F271" s="279" t="s">
        <v>1398</v>
      </c>
      <c r="G271" s="277"/>
      <c r="H271" s="280">
        <v>1</v>
      </c>
      <c r="I271" s="281"/>
      <c r="J271" s="277"/>
      <c r="K271" s="277"/>
      <c r="L271" s="282"/>
      <c r="M271" s="283"/>
      <c r="N271" s="284"/>
      <c r="O271" s="284"/>
      <c r="P271" s="284"/>
      <c r="Q271" s="284"/>
      <c r="R271" s="284"/>
      <c r="S271" s="284"/>
      <c r="T271" s="285"/>
      <c r="U271" s="14"/>
      <c r="V271" s="14"/>
      <c r="W271" s="14"/>
      <c r="X271" s="14"/>
      <c r="Y271" s="14"/>
      <c r="Z271" s="14"/>
      <c r="AA271" s="14"/>
      <c r="AB271" s="14"/>
      <c r="AC271" s="14"/>
      <c r="AD271" s="14"/>
      <c r="AE271" s="14"/>
      <c r="AT271" s="286" t="s">
        <v>897</v>
      </c>
      <c r="AU271" s="286" t="s">
        <v>83</v>
      </c>
      <c r="AV271" s="14" t="s">
        <v>83</v>
      </c>
      <c r="AW271" s="14" t="s">
        <v>30</v>
      </c>
      <c r="AX271" s="14" t="s">
        <v>73</v>
      </c>
      <c r="AY271" s="286" t="s">
        <v>152</v>
      </c>
    </row>
    <row r="272" s="15" customFormat="1">
      <c r="A272" s="15"/>
      <c r="B272" s="287"/>
      <c r="C272" s="288"/>
      <c r="D272" s="235" t="s">
        <v>897</v>
      </c>
      <c r="E272" s="289" t="s">
        <v>1</v>
      </c>
      <c r="F272" s="290" t="s">
        <v>899</v>
      </c>
      <c r="G272" s="288"/>
      <c r="H272" s="291">
        <v>1</v>
      </c>
      <c r="I272" s="292"/>
      <c r="J272" s="288"/>
      <c r="K272" s="288"/>
      <c r="L272" s="293"/>
      <c r="M272" s="294"/>
      <c r="N272" s="295"/>
      <c r="O272" s="295"/>
      <c r="P272" s="295"/>
      <c r="Q272" s="295"/>
      <c r="R272" s="295"/>
      <c r="S272" s="295"/>
      <c r="T272" s="296"/>
      <c r="U272" s="15"/>
      <c r="V272" s="15"/>
      <c r="W272" s="15"/>
      <c r="X272" s="15"/>
      <c r="Y272" s="15"/>
      <c r="Z272" s="15"/>
      <c r="AA272" s="15"/>
      <c r="AB272" s="15"/>
      <c r="AC272" s="15"/>
      <c r="AD272" s="15"/>
      <c r="AE272" s="15"/>
      <c r="AT272" s="297" t="s">
        <v>897</v>
      </c>
      <c r="AU272" s="297" t="s">
        <v>83</v>
      </c>
      <c r="AV272" s="15" t="s">
        <v>169</v>
      </c>
      <c r="AW272" s="15" t="s">
        <v>30</v>
      </c>
      <c r="AX272" s="15" t="s">
        <v>81</v>
      </c>
      <c r="AY272" s="297" t="s">
        <v>152</v>
      </c>
    </row>
    <row r="273" s="2" customFormat="1" ht="16.5" customHeight="1">
      <c r="A273" s="39"/>
      <c r="B273" s="40"/>
      <c r="C273" s="221" t="s">
        <v>405</v>
      </c>
      <c r="D273" s="221" t="s">
        <v>153</v>
      </c>
      <c r="E273" s="222" t="s">
        <v>1399</v>
      </c>
      <c r="F273" s="223" t="s">
        <v>1400</v>
      </c>
      <c r="G273" s="224" t="s">
        <v>180</v>
      </c>
      <c r="H273" s="225">
        <v>2</v>
      </c>
      <c r="I273" s="226"/>
      <c r="J273" s="227">
        <f>ROUND(I273*H273,2)</f>
        <v>0</v>
      </c>
      <c r="K273" s="228"/>
      <c r="L273" s="45"/>
      <c r="M273" s="229" t="s">
        <v>1</v>
      </c>
      <c r="N273" s="230" t="s">
        <v>38</v>
      </c>
      <c r="O273" s="92"/>
      <c r="P273" s="231">
        <f>O273*H273</f>
        <v>0</v>
      </c>
      <c r="Q273" s="231">
        <v>0</v>
      </c>
      <c r="R273" s="231">
        <f>Q273*H273</f>
        <v>0</v>
      </c>
      <c r="S273" s="231">
        <v>0</v>
      </c>
      <c r="T273" s="232">
        <f>S273*H273</f>
        <v>0</v>
      </c>
      <c r="U273" s="39"/>
      <c r="V273" s="39"/>
      <c r="W273" s="39"/>
      <c r="X273" s="39"/>
      <c r="Y273" s="39"/>
      <c r="Z273" s="39"/>
      <c r="AA273" s="39"/>
      <c r="AB273" s="39"/>
      <c r="AC273" s="39"/>
      <c r="AD273" s="39"/>
      <c r="AE273" s="39"/>
      <c r="AR273" s="233" t="s">
        <v>169</v>
      </c>
      <c r="AT273" s="233" t="s">
        <v>153</v>
      </c>
      <c r="AU273" s="233" t="s">
        <v>83</v>
      </c>
      <c r="AY273" s="18" t="s">
        <v>152</v>
      </c>
      <c r="BE273" s="234">
        <f>IF(N273="základní",J273,0)</f>
        <v>0</v>
      </c>
      <c r="BF273" s="234">
        <f>IF(N273="snížená",J273,0)</f>
        <v>0</v>
      </c>
      <c r="BG273" s="234">
        <f>IF(N273="zákl. přenesená",J273,0)</f>
        <v>0</v>
      </c>
      <c r="BH273" s="234">
        <f>IF(N273="sníž. přenesená",J273,0)</f>
        <v>0</v>
      </c>
      <c r="BI273" s="234">
        <f>IF(N273="nulová",J273,0)</f>
        <v>0</v>
      </c>
      <c r="BJ273" s="18" t="s">
        <v>81</v>
      </c>
      <c r="BK273" s="234">
        <f>ROUND(I273*H273,2)</f>
        <v>0</v>
      </c>
      <c r="BL273" s="18" t="s">
        <v>169</v>
      </c>
      <c r="BM273" s="233" t="s">
        <v>1401</v>
      </c>
    </row>
    <row r="274" s="2" customFormat="1">
      <c r="A274" s="39"/>
      <c r="B274" s="40"/>
      <c r="C274" s="41"/>
      <c r="D274" s="235" t="s">
        <v>159</v>
      </c>
      <c r="E274" s="41"/>
      <c r="F274" s="236" t="s">
        <v>1372</v>
      </c>
      <c r="G274" s="41"/>
      <c r="H274" s="41"/>
      <c r="I274" s="237"/>
      <c r="J274" s="41"/>
      <c r="K274" s="41"/>
      <c r="L274" s="45"/>
      <c r="M274" s="238"/>
      <c r="N274" s="239"/>
      <c r="O274" s="92"/>
      <c r="P274" s="92"/>
      <c r="Q274" s="92"/>
      <c r="R274" s="92"/>
      <c r="S274" s="92"/>
      <c r="T274" s="93"/>
      <c r="U274" s="39"/>
      <c r="V274" s="39"/>
      <c r="W274" s="39"/>
      <c r="X274" s="39"/>
      <c r="Y274" s="39"/>
      <c r="Z274" s="39"/>
      <c r="AA274" s="39"/>
      <c r="AB274" s="39"/>
      <c r="AC274" s="39"/>
      <c r="AD274" s="39"/>
      <c r="AE274" s="39"/>
      <c r="AT274" s="18" t="s">
        <v>159</v>
      </c>
      <c r="AU274" s="18" t="s">
        <v>83</v>
      </c>
    </row>
    <row r="275" s="16" customFormat="1">
      <c r="A275" s="16"/>
      <c r="B275" s="299"/>
      <c r="C275" s="300"/>
      <c r="D275" s="235" t="s">
        <v>897</v>
      </c>
      <c r="E275" s="301" t="s">
        <v>1</v>
      </c>
      <c r="F275" s="302" t="s">
        <v>1385</v>
      </c>
      <c r="G275" s="300"/>
      <c r="H275" s="301" t="s">
        <v>1</v>
      </c>
      <c r="I275" s="303"/>
      <c r="J275" s="300"/>
      <c r="K275" s="300"/>
      <c r="L275" s="304"/>
      <c r="M275" s="305"/>
      <c r="N275" s="306"/>
      <c r="O275" s="306"/>
      <c r="P275" s="306"/>
      <c r="Q275" s="306"/>
      <c r="R275" s="306"/>
      <c r="S275" s="306"/>
      <c r="T275" s="307"/>
      <c r="U275" s="16"/>
      <c r="V275" s="16"/>
      <c r="W275" s="16"/>
      <c r="X275" s="16"/>
      <c r="Y275" s="16"/>
      <c r="Z275" s="16"/>
      <c r="AA275" s="16"/>
      <c r="AB275" s="16"/>
      <c r="AC275" s="16"/>
      <c r="AD275" s="16"/>
      <c r="AE275" s="16"/>
      <c r="AT275" s="308" t="s">
        <v>897</v>
      </c>
      <c r="AU275" s="308" t="s">
        <v>83</v>
      </c>
      <c r="AV275" s="16" t="s">
        <v>81</v>
      </c>
      <c r="AW275" s="16" t="s">
        <v>30</v>
      </c>
      <c r="AX275" s="16" t="s">
        <v>73</v>
      </c>
      <c r="AY275" s="308" t="s">
        <v>152</v>
      </c>
    </row>
    <row r="276" s="14" customFormat="1">
      <c r="A276" s="14"/>
      <c r="B276" s="276"/>
      <c r="C276" s="277"/>
      <c r="D276" s="235" t="s">
        <v>897</v>
      </c>
      <c r="E276" s="278" t="s">
        <v>1</v>
      </c>
      <c r="F276" s="279" t="s">
        <v>1402</v>
      </c>
      <c r="G276" s="277"/>
      <c r="H276" s="280">
        <v>2</v>
      </c>
      <c r="I276" s="281"/>
      <c r="J276" s="277"/>
      <c r="K276" s="277"/>
      <c r="L276" s="282"/>
      <c r="M276" s="283"/>
      <c r="N276" s="284"/>
      <c r="O276" s="284"/>
      <c r="P276" s="284"/>
      <c r="Q276" s="284"/>
      <c r="R276" s="284"/>
      <c r="S276" s="284"/>
      <c r="T276" s="285"/>
      <c r="U276" s="14"/>
      <c r="V276" s="14"/>
      <c r="W276" s="14"/>
      <c r="X276" s="14"/>
      <c r="Y276" s="14"/>
      <c r="Z276" s="14"/>
      <c r="AA276" s="14"/>
      <c r="AB276" s="14"/>
      <c r="AC276" s="14"/>
      <c r="AD276" s="14"/>
      <c r="AE276" s="14"/>
      <c r="AT276" s="286" t="s">
        <v>897</v>
      </c>
      <c r="AU276" s="286" t="s">
        <v>83</v>
      </c>
      <c r="AV276" s="14" t="s">
        <v>83</v>
      </c>
      <c r="AW276" s="14" t="s">
        <v>30</v>
      </c>
      <c r="AX276" s="14" t="s">
        <v>73</v>
      </c>
      <c r="AY276" s="286" t="s">
        <v>152</v>
      </c>
    </row>
    <row r="277" s="15" customFormat="1">
      <c r="A277" s="15"/>
      <c r="B277" s="287"/>
      <c r="C277" s="288"/>
      <c r="D277" s="235" t="s">
        <v>897</v>
      </c>
      <c r="E277" s="289" t="s">
        <v>1</v>
      </c>
      <c r="F277" s="290" t="s">
        <v>899</v>
      </c>
      <c r="G277" s="288"/>
      <c r="H277" s="291">
        <v>2</v>
      </c>
      <c r="I277" s="292"/>
      <c r="J277" s="288"/>
      <c r="K277" s="288"/>
      <c r="L277" s="293"/>
      <c r="M277" s="294"/>
      <c r="N277" s="295"/>
      <c r="O277" s="295"/>
      <c r="P277" s="295"/>
      <c r="Q277" s="295"/>
      <c r="R277" s="295"/>
      <c r="S277" s="295"/>
      <c r="T277" s="296"/>
      <c r="U277" s="15"/>
      <c r="V277" s="15"/>
      <c r="W277" s="15"/>
      <c r="X277" s="15"/>
      <c r="Y277" s="15"/>
      <c r="Z277" s="15"/>
      <c r="AA277" s="15"/>
      <c r="AB277" s="15"/>
      <c r="AC277" s="15"/>
      <c r="AD277" s="15"/>
      <c r="AE277" s="15"/>
      <c r="AT277" s="297" t="s">
        <v>897</v>
      </c>
      <c r="AU277" s="297" t="s">
        <v>83</v>
      </c>
      <c r="AV277" s="15" t="s">
        <v>169</v>
      </c>
      <c r="AW277" s="15" t="s">
        <v>30</v>
      </c>
      <c r="AX277" s="15" t="s">
        <v>81</v>
      </c>
      <c r="AY277" s="297" t="s">
        <v>152</v>
      </c>
    </row>
    <row r="278" s="11" customFormat="1" ht="22.8" customHeight="1">
      <c r="A278" s="11"/>
      <c r="B278" s="207"/>
      <c r="C278" s="208"/>
      <c r="D278" s="209" t="s">
        <v>72</v>
      </c>
      <c r="E278" s="260" t="s">
        <v>968</v>
      </c>
      <c r="F278" s="260" t="s">
        <v>969</v>
      </c>
      <c r="G278" s="208"/>
      <c r="H278" s="208"/>
      <c r="I278" s="211"/>
      <c r="J278" s="261">
        <f>BK278</f>
        <v>0</v>
      </c>
      <c r="K278" s="208"/>
      <c r="L278" s="213"/>
      <c r="M278" s="214"/>
      <c r="N278" s="215"/>
      <c r="O278" s="215"/>
      <c r="P278" s="216">
        <f>SUM(P279:P280)</f>
        <v>0</v>
      </c>
      <c r="Q278" s="215"/>
      <c r="R278" s="216">
        <f>SUM(R279:R280)</f>
        <v>0</v>
      </c>
      <c r="S278" s="215"/>
      <c r="T278" s="217">
        <f>SUM(T279:T280)</f>
        <v>0</v>
      </c>
      <c r="U278" s="11"/>
      <c r="V278" s="11"/>
      <c r="W278" s="11"/>
      <c r="X278" s="11"/>
      <c r="Y278" s="11"/>
      <c r="Z278" s="11"/>
      <c r="AA278" s="11"/>
      <c r="AB278" s="11"/>
      <c r="AC278" s="11"/>
      <c r="AD278" s="11"/>
      <c r="AE278" s="11"/>
      <c r="AR278" s="218" t="s">
        <v>81</v>
      </c>
      <c r="AT278" s="219" t="s">
        <v>72</v>
      </c>
      <c r="AU278" s="219" t="s">
        <v>81</v>
      </c>
      <c r="AY278" s="218" t="s">
        <v>152</v>
      </c>
      <c r="BK278" s="220">
        <f>SUM(BK279:BK280)</f>
        <v>0</v>
      </c>
    </row>
    <row r="279" s="2" customFormat="1" ht="16.5" customHeight="1">
      <c r="A279" s="39"/>
      <c r="B279" s="40"/>
      <c r="C279" s="221" t="s">
        <v>408</v>
      </c>
      <c r="D279" s="221" t="s">
        <v>153</v>
      </c>
      <c r="E279" s="222" t="s">
        <v>1403</v>
      </c>
      <c r="F279" s="223" t="s">
        <v>1404</v>
      </c>
      <c r="G279" s="224" t="s">
        <v>950</v>
      </c>
      <c r="H279" s="225">
        <v>55.018000000000001</v>
      </c>
      <c r="I279" s="226"/>
      <c r="J279" s="227">
        <f>ROUND(I279*H279,2)</f>
        <v>0</v>
      </c>
      <c r="K279" s="228"/>
      <c r="L279" s="45"/>
      <c r="M279" s="229" t="s">
        <v>1</v>
      </c>
      <c r="N279" s="230" t="s">
        <v>38</v>
      </c>
      <c r="O279" s="92"/>
      <c r="P279" s="231">
        <f>O279*H279</f>
        <v>0</v>
      </c>
      <c r="Q279" s="231">
        <v>0</v>
      </c>
      <c r="R279" s="231">
        <f>Q279*H279</f>
        <v>0</v>
      </c>
      <c r="S279" s="231">
        <v>0</v>
      </c>
      <c r="T279" s="232">
        <f>S279*H279</f>
        <v>0</v>
      </c>
      <c r="U279" s="39"/>
      <c r="V279" s="39"/>
      <c r="W279" s="39"/>
      <c r="X279" s="39"/>
      <c r="Y279" s="39"/>
      <c r="Z279" s="39"/>
      <c r="AA279" s="39"/>
      <c r="AB279" s="39"/>
      <c r="AC279" s="39"/>
      <c r="AD279" s="39"/>
      <c r="AE279" s="39"/>
      <c r="AR279" s="233" t="s">
        <v>169</v>
      </c>
      <c r="AT279" s="233" t="s">
        <v>153</v>
      </c>
      <c r="AU279" s="233" t="s">
        <v>83</v>
      </c>
      <c r="AY279" s="18" t="s">
        <v>152</v>
      </c>
      <c r="BE279" s="234">
        <f>IF(N279="základní",J279,0)</f>
        <v>0</v>
      </c>
      <c r="BF279" s="234">
        <f>IF(N279="snížená",J279,0)</f>
        <v>0</v>
      </c>
      <c r="BG279" s="234">
        <f>IF(N279="zákl. přenesená",J279,0)</f>
        <v>0</v>
      </c>
      <c r="BH279" s="234">
        <f>IF(N279="sníž. přenesená",J279,0)</f>
        <v>0</v>
      </c>
      <c r="BI279" s="234">
        <f>IF(N279="nulová",J279,0)</f>
        <v>0</v>
      </c>
      <c r="BJ279" s="18" t="s">
        <v>81</v>
      </c>
      <c r="BK279" s="234">
        <f>ROUND(I279*H279,2)</f>
        <v>0</v>
      </c>
      <c r="BL279" s="18" t="s">
        <v>169</v>
      </c>
      <c r="BM279" s="233" t="s">
        <v>1405</v>
      </c>
    </row>
    <row r="280" s="2" customFormat="1">
      <c r="A280" s="39"/>
      <c r="B280" s="40"/>
      <c r="C280" s="41"/>
      <c r="D280" s="235" t="s">
        <v>159</v>
      </c>
      <c r="E280" s="41"/>
      <c r="F280" s="236" t="s">
        <v>1406</v>
      </c>
      <c r="G280" s="41"/>
      <c r="H280" s="41"/>
      <c r="I280" s="237"/>
      <c r="J280" s="41"/>
      <c r="K280" s="41"/>
      <c r="L280" s="45"/>
      <c r="M280" s="238"/>
      <c r="N280" s="239"/>
      <c r="O280" s="92"/>
      <c r="P280" s="92"/>
      <c r="Q280" s="92"/>
      <c r="R280" s="92"/>
      <c r="S280" s="92"/>
      <c r="T280" s="93"/>
      <c r="U280" s="39"/>
      <c r="V280" s="39"/>
      <c r="W280" s="39"/>
      <c r="X280" s="39"/>
      <c r="Y280" s="39"/>
      <c r="Z280" s="39"/>
      <c r="AA280" s="39"/>
      <c r="AB280" s="39"/>
      <c r="AC280" s="39"/>
      <c r="AD280" s="39"/>
      <c r="AE280" s="39"/>
      <c r="AT280" s="18" t="s">
        <v>159</v>
      </c>
      <c r="AU280" s="18" t="s">
        <v>83</v>
      </c>
    </row>
    <row r="281" s="11" customFormat="1" ht="25.92" customHeight="1">
      <c r="A281" s="11"/>
      <c r="B281" s="207"/>
      <c r="C281" s="208"/>
      <c r="D281" s="209" t="s">
        <v>72</v>
      </c>
      <c r="E281" s="210" t="s">
        <v>287</v>
      </c>
      <c r="F281" s="210" t="s">
        <v>288</v>
      </c>
      <c r="G281" s="208"/>
      <c r="H281" s="208"/>
      <c r="I281" s="211"/>
      <c r="J281" s="212">
        <f>BK281</f>
        <v>0</v>
      </c>
      <c r="K281" s="208"/>
      <c r="L281" s="213"/>
      <c r="M281" s="214"/>
      <c r="N281" s="215"/>
      <c r="O281" s="215"/>
      <c r="P281" s="216">
        <f>P282</f>
        <v>0</v>
      </c>
      <c r="Q281" s="215"/>
      <c r="R281" s="216">
        <f>R282</f>
        <v>0</v>
      </c>
      <c r="S281" s="215"/>
      <c r="T281" s="217">
        <f>T282</f>
        <v>0</v>
      </c>
      <c r="U281" s="11"/>
      <c r="V281" s="11"/>
      <c r="W281" s="11"/>
      <c r="X281" s="11"/>
      <c r="Y281" s="11"/>
      <c r="Z281" s="11"/>
      <c r="AA281" s="11"/>
      <c r="AB281" s="11"/>
      <c r="AC281" s="11"/>
      <c r="AD281" s="11"/>
      <c r="AE281" s="11"/>
      <c r="AR281" s="218" t="s">
        <v>83</v>
      </c>
      <c r="AT281" s="219" t="s">
        <v>72</v>
      </c>
      <c r="AU281" s="219" t="s">
        <v>73</v>
      </c>
      <c r="AY281" s="218" t="s">
        <v>152</v>
      </c>
      <c r="BK281" s="220">
        <f>BK282</f>
        <v>0</v>
      </c>
    </row>
    <row r="282" s="11" customFormat="1" ht="22.8" customHeight="1">
      <c r="A282" s="11"/>
      <c r="B282" s="207"/>
      <c r="C282" s="208"/>
      <c r="D282" s="209" t="s">
        <v>72</v>
      </c>
      <c r="E282" s="260" t="s">
        <v>1407</v>
      </c>
      <c r="F282" s="260" t="s">
        <v>1408</v>
      </c>
      <c r="G282" s="208"/>
      <c r="H282" s="208"/>
      <c r="I282" s="211"/>
      <c r="J282" s="261">
        <f>BK282</f>
        <v>0</v>
      </c>
      <c r="K282" s="208"/>
      <c r="L282" s="213"/>
      <c r="M282" s="214"/>
      <c r="N282" s="215"/>
      <c r="O282" s="215"/>
      <c r="P282" s="216">
        <f>SUM(P283:P291)</f>
        <v>0</v>
      </c>
      <c r="Q282" s="215"/>
      <c r="R282" s="216">
        <f>SUM(R283:R291)</f>
        <v>0</v>
      </c>
      <c r="S282" s="215"/>
      <c r="T282" s="217">
        <f>SUM(T283:T291)</f>
        <v>0</v>
      </c>
      <c r="U282" s="11"/>
      <c r="V282" s="11"/>
      <c r="W282" s="11"/>
      <c r="X282" s="11"/>
      <c r="Y282" s="11"/>
      <c r="Z282" s="11"/>
      <c r="AA282" s="11"/>
      <c r="AB282" s="11"/>
      <c r="AC282" s="11"/>
      <c r="AD282" s="11"/>
      <c r="AE282" s="11"/>
      <c r="AR282" s="218" t="s">
        <v>83</v>
      </c>
      <c r="AT282" s="219" t="s">
        <v>72</v>
      </c>
      <c r="AU282" s="219" t="s">
        <v>81</v>
      </c>
      <c r="AY282" s="218" t="s">
        <v>152</v>
      </c>
      <c r="BK282" s="220">
        <f>SUM(BK283:BK291)</f>
        <v>0</v>
      </c>
    </row>
    <row r="283" s="2" customFormat="1" ht="21.75" customHeight="1">
      <c r="A283" s="39"/>
      <c r="B283" s="40"/>
      <c r="C283" s="221" t="s">
        <v>412</v>
      </c>
      <c r="D283" s="221" t="s">
        <v>153</v>
      </c>
      <c r="E283" s="222" t="s">
        <v>1409</v>
      </c>
      <c r="F283" s="223" t="s">
        <v>1410</v>
      </c>
      <c r="G283" s="224" t="s">
        <v>180</v>
      </c>
      <c r="H283" s="225">
        <v>9</v>
      </c>
      <c r="I283" s="226"/>
      <c r="J283" s="227">
        <f>ROUND(I283*H283,2)</f>
        <v>0</v>
      </c>
      <c r="K283" s="228"/>
      <c r="L283" s="45"/>
      <c r="M283" s="229" t="s">
        <v>1</v>
      </c>
      <c r="N283" s="230" t="s">
        <v>38</v>
      </c>
      <c r="O283" s="92"/>
      <c r="P283" s="231">
        <f>O283*H283</f>
        <v>0</v>
      </c>
      <c r="Q283" s="231">
        <v>0</v>
      </c>
      <c r="R283" s="231">
        <f>Q283*H283</f>
        <v>0</v>
      </c>
      <c r="S283" s="231">
        <v>0</v>
      </c>
      <c r="T283" s="232">
        <f>S283*H283</f>
        <v>0</v>
      </c>
      <c r="U283" s="39"/>
      <c r="V283" s="39"/>
      <c r="W283" s="39"/>
      <c r="X283" s="39"/>
      <c r="Y283" s="39"/>
      <c r="Z283" s="39"/>
      <c r="AA283" s="39"/>
      <c r="AB283" s="39"/>
      <c r="AC283" s="39"/>
      <c r="AD283" s="39"/>
      <c r="AE283" s="39"/>
      <c r="AR283" s="233" t="s">
        <v>225</v>
      </c>
      <c r="AT283" s="233" t="s">
        <v>153</v>
      </c>
      <c r="AU283" s="233" t="s">
        <v>83</v>
      </c>
      <c r="AY283" s="18" t="s">
        <v>152</v>
      </c>
      <c r="BE283" s="234">
        <f>IF(N283="základní",J283,0)</f>
        <v>0</v>
      </c>
      <c r="BF283" s="234">
        <f>IF(N283="snížená",J283,0)</f>
        <v>0</v>
      </c>
      <c r="BG283" s="234">
        <f>IF(N283="zákl. přenesená",J283,0)</f>
        <v>0</v>
      </c>
      <c r="BH283" s="234">
        <f>IF(N283="sníž. přenesená",J283,0)</f>
        <v>0</v>
      </c>
      <c r="BI283" s="234">
        <f>IF(N283="nulová",J283,0)</f>
        <v>0</v>
      </c>
      <c r="BJ283" s="18" t="s">
        <v>81</v>
      </c>
      <c r="BK283" s="234">
        <f>ROUND(I283*H283,2)</f>
        <v>0</v>
      </c>
      <c r="BL283" s="18" t="s">
        <v>225</v>
      </c>
      <c r="BM283" s="233" t="s">
        <v>1411</v>
      </c>
    </row>
    <row r="284" s="2" customFormat="1">
      <c r="A284" s="39"/>
      <c r="B284" s="40"/>
      <c r="C284" s="41"/>
      <c r="D284" s="235" t="s">
        <v>159</v>
      </c>
      <c r="E284" s="41"/>
      <c r="F284" s="236" t="s">
        <v>1412</v>
      </c>
      <c r="G284" s="41"/>
      <c r="H284" s="41"/>
      <c r="I284" s="237"/>
      <c r="J284" s="41"/>
      <c r="K284" s="41"/>
      <c r="L284" s="45"/>
      <c r="M284" s="238"/>
      <c r="N284" s="239"/>
      <c r="O284" s="92"/>
      <c r="P284" s="92"/>
      <c r="Q284" s="92"/>
      <c r="R284" s="92"/>
      <c r="S284" s="92"/>
      <c r="T284" s="93"/>
      <c r="U284" s="39"/>
      <c r="V284" s="39"/>
      <c r="W284" s="39"/>
      <c r="X284" s="39"/>
      <c r="Y284" s="39"/>
      <c r="Z284" s="39"/>
      <c r="AA284" s="39"/>
      <c r="AB284" s="39"/>
      <c r="AC284" s="39"/>
      <c r="AD284" s="39"/>
      <c r="AE284" s="39"/>
      <c r="AT284" s="18" t="s">
        <v>159</v>
      </c>
      <c r="AU284" s="18" t="s">
        <v>83</v>
      </c>
    </row>
    <row r="285" s="16" customFormat="1">
      <c r="A285" s="16"/>
      <c r="B285" s="299"/>
      <c r="C285" s="300"/>
      <c r="D285" s="235" t="s">
        <v>897</v>
      </c>
      <c r="E285" s="301" t="s">
        <v>1</v>
      </c>
      <c r="F285" s="302" t="s">
        <v>1413</v>
      </c>
      <c r="G285" s="300"/>
      <c r="H285" s="301" t="s">
        <v>1</v>
      </c>
      <c r="I285" s="303"/>
      <c r="J285" s="300"/>
      <c r="K285" s="300"/>
      <c r="L285" s="304"/>
      <c r="M285" s="305"/>
      <c r="N285" s="306"/>
      <c r="O285" s="306"/>
      <c r="P285" s="306"/>
      <c r="Q285" s="306"/>
      <c r="R285" s="306"/>
      <c r="S285" s="306"/>
      <c r="T285" s="307"/>
      <c r="U285" s="16"/>
      <c r="V285" s="16"/>
      <c r="W285" s="16"/>
      <c r="X285" s="16"/>
      <c r="Y285" s="16"/>
      <c r="Z285" s="16"/>
      <c r="AA285" s="16"/>
      <c r="AB285" s="16"/>
      <c r="AC285" s="16"/>
      <c r="AD285" s="16"/>
      <c r="AE285" s="16"/>
      <c r="AT285" s="308" t="s">
        <v>897</v>
      </c>
      <c r="AU285" s="308" t="s">
        <v>83</v>
      </c>
      <c r="AV285" s="16" t="s">
        <v>81</v>
      </c>
      <c r="AW285" s="16" t="s">
        <v>30</v>
      </c>
      <c r="AX285" s="16" t="s">
        <v>73</v>
      </c>
      <c r="AY285" s="308" t="s">
        <v>152</v>
      </c>
    </row>
    <row r="286" s="16" customFormat="1">
      <c r="A286" s="16"/>
      <c r="B286" s="299"/>
      <c r="C286" s="300"/>
      <c r="D286" s="235" t="s">
        <v>897</v>
      </c>
      <c r="E286" s="301" t="s">
        <v>1</v>
      </c>
      <c r="F286" s="302" t="s">
        <v>1414</v>
      </c>
      <c r="G286" s="300"/>
      <c r="H286" s="301" t="s">
        <v>1</v>
      </c>
      <c r="I286" s="303"/>
      <c r="J286" s="300"/>
      <c r="K286" s="300"/>
      <c r="L286" s="304"/>
      <c r="M286" s="305"/>
      <c r="N286" s="306"/>
      <c r="O286" s="306"/>
      <c r="P286" s="306"/>
      <c r="Q286" s="306"/>
      <c r="R286" s="306"/>
      <c r="S286" s="306"/>
      <c r="T286" s="307"/>
      <c r="U286" s="16"/>
      <c r="V286" s="16"/>
      <c r="W286" s="16"/>
      <c r="X286" s="16"/>
      <c r="Y286" s="16"/>
      <c r="Z286" s="16"/>
      <c r="AA286" s="16"/>
      <c r="AB286" s="16"/>
      <c r="AC286" s="16"/>
      <c r="AD286" s="16"/>
      <c r="AE286" s="16"/>
      <c r="AT286" s="308" t="s">
        <v>897</v>
      </c>
      <c r="AU286" s="308" t="s">
        <v>83</v>
      </c>
      <c r="AV286" s="16" t="s">
        <v>81</v>
      </c>
      <c r="AW286" s="16" t="s">
        <v>30</v>
      </c>
      <c r="AX286" s="16" t="s">
        <v>73</v>
      </c>
      <c r="AY286" s="308" t="s">
        <v>152</v>
      </c>
    </row>
    <row r="287" s="16" customFormat="1">
      <c r="A287" s="16"/>
      <c r="B287" s="299"/>
      <c r="C287" s="300"/>
      <c r="D287" s="235" t="s">
        <v>897</v>
      </c>
      <c r="E287" s="301" t="s">
        <v>1</v>
      </c>
      <c r="F287" s="302" t="s">
        <v>1415</v>
      </c>
      <c r="G287" s="300"/>
      <c r="H287" s="301" t="s">
        <v>1</v>
      </c>
      <c r="I287" s="303"/>
      <c r="J287" s="300"/>
      <c r="K287" s="300"/>
      <c r="L287" s="304"/>
      <c r="M287" s="305"/>
      <c r="N287" s="306"/>
      <c r="O287" s="306"/>
      <c r="P287" s="306"/>
      <c r="Q287" s="306"/>
      <c r="R287" s="306"/>
      <c r="S287" s="306"/>
      <c r="T287" s="307"/>
      <c r="U287" s="16"/>
      <c r="V287" s="16"/>
      <c r="W287" s="16"/>
      <c r="X287" s="16"/>
      <c r="Y287" s="16"/>
      <c r="Z287" s="16"/>
      <c r="AA287" s="16"/>
      <c r="AB287" s="16"/>
      <c r="AC287" s="16"/>
      <c r="AD287" s="16"/>
      <c r="AE287" s="16"/>
      <c r="AT287" s="308" t="s">
        <v>897</v>
      </c>
      <c r="AU287" s="308" t="s">
        <v>83</v>
      </c>
      <c r="AV287" s="16" t="s">
        <v>81</v>
      </c>
      <c r="AW287" s="16" t="s">
        <v>30</v>
      </c>
      <c r="AX287" s="16" t="s">
        <v>73</v>
      </c>
      <c r="AY287" s="308" t="s">
        <v>152</v>
      </c>
    </row>
    <row r="288" s="16" customFormat="1">
      <c r="A288" s="16"/>
      <c r="B288" s="299"/>
      <c r="C288" s="300"/>
      <c r="D288" s="235" t="s">
        <v>897</v>
      </c>
      <c r="E288" s="301" t="s">
        <v>1</v>
      </c>
      <c r="F288" s="302" t="s">
        <v>1416</v>
      </c>
      <c r="G288" s="300"/>
      <c r="H288" s="301" t="s">
        <v>1</v>
      </c>
      <c r="I288" s="303"/>
      <c r="J288" s="300"/>
      <c r="K288" s="300"/>
      <c r="L288" s="304"/>
      <c r="M288" s="305"/>
      <c r="N288" s="306"/>
      <c r="O288" s="306"/>
      <c r="P288" s="306"/>
      <c r="Q288" s="306"/>
      <c r="R288" s="306"/>
      <c r="S288" s="306"/>
      <c r="T288" s="307"/>
      <c r="U288" s="16"/>
      <c r="V288" s="16"/>
      <c r="W288" s="16"/>
      <c r="X288" s="16"/>
      <c r="Y288" s="16"/>
      <c r="Z288" s="16"/>
      <c r="AA288" s="16"/>
      <c r="AB288" s="16"/>
      <c r="AC288" s="16"/>
      <c r="AD288" s="16"/>
      <c r="AE288" s="16"/>
      <c r="AT288" s="308" t="s">
        <v>897</v>
      </c>
      <c r="AU288" s="308" t="s">
        <v>83</v>
      </c>
      <c r="AV288" s="16" t="s">
        <v>81</v>
      </c>
      <c r="AW288" s="16" t="s">
        <v>30</v>
      </c>
      <c r="AX288" s="16" t="s">
        <v>73</v>
      </c>
      <c r="AY288" s="308" t="s">
        <v>152</v>
      </c>
    </row>
    <row r="289" s="16" customFormat="1">
      <c r="A289" s="16"/>
      <c r="B289" s="299"/>
      <c r="C289" s="300"/>
      <c r="D289" s="235" t="s">
        <v>897</v>
      </c>
      <c r="E289" s="301" t="s">
        <v>1</v>
      </c>
      <c r="F289" s="302" t="s">
        <v>1417</v>
      </c>
      <c r="G289" s="300"/>
      <c r="H289" s="301" t="s">
        <v>1</v>
      </c>
      <c r="I289" s="303"/>
      <c r="J289" s="300"/>
      <c r="K289" s="300"/>
      <c r="L289" s="304"/>
      <c r="M289" s="305"/>
      <c r="N289" s="306"/>
      <c r="O289" s="306"/>
      <c r="P289" s="306"/>
      <c r="Q289" s="306"/>
      <c r="R289" s="306"/>
      <c r="S289" s="306"/>
      <c r="T289" s="307"/>
      <c r="U289" s="16"/>
      <c r="V289" s="16"/>
      <c r="W289" s="16"/>
      <c r="X289" s="16"/>
      <c r="Y289" s="16"/>
      <c r="Z289" s="16"/>
      <c r="AA289" s="16"/>
      <c r="AB289" s="16"/>
      <c r="AC289" s="16"/>
      <c r="AD289" s="16"/>
      <c r="AE289" s="16"/>
      <c r="AT289" s="308" t="s">
        <v>897</v>
      </c>
      <c r="AU289" s="308" t="s">
        <v>83</v>
      </c>
      <c r="AV289" s="16" t="s">
        <v>81</v>
      </c>
      <c r="AW289" s="16" t="s">
        <v>30</v>
      </c>
      <c r="AX289" s="16" t="s">
        <v>73</v>
      </c>
      <c r="AY289" s="308" t="s">
        <v>152</v>
      </c>
    </row>
    <row r="290" s="14" customFormat="1">
      <c r="A290" s="14"/>
      <c r="B290" s="276"/>
      <c r="C290" s="277"/>
      <c r="D290" s="235" t="s">
        <v>897</v>
      </c>
      <c r="E290" s="278" t="s">
        <v>1</v>
      </c>
      <c r="F290" s="279" t="s">
        <v>192</v>
      </c>
      <c r="G290" s="277"/>
      <c r="H290" s="280">
        <v>9</v>
      </c>
      <c r="I290" s="281"/>
      <c r="J290" s="277"/>
      <c r="K290" s="277"/>
      <c r="L290" s="282"/>
      <c r="M290" s="283"/>
      <c r="N290" s="284"/>
      <c r="O290" s="284"/>
      <c r="P290" s="284"/>
      <c r="Q290" s="284"/>
      <c r="R290" s="284"/>
      <c r="S290" s="284"/>
      <c r="T290" s="285"/>
      <c r="U290" s="14"/>
      <c r="V290" s="14"/>
      <c r="W290" s="14"/>
      <c r="X290" s="14"/>
      <c r="Y290" s="14"/>
      <c r="Z290" s="14"/>
      <c r="AA290" s="14"/>
      <c r="AB290" s="14"/>
      <c r="AC290" s="14"/>
      <c r="AD290" s="14"/>
      <c r="AE290" s="14"/>
      <c r="AT290" s="286" t="s">
        <v>897</v>
      </c>
      <c r="AU290" s="286" t="s">
        <v>83</v>
      </c>
      <c r="AV290" s="14" t="s">
        <v>83</v>
      </c>
      <c r="AW290" s="14" t="s">
        <v>30</v>
      </c>
      <c r="AX290" s="14" t="s">
        <v>73</v>
      </c>
      <c r="AY290" s="286" t="s">
        <v>152</v>
      </c>
    </row>
    <row r="291" s="15" customFormat="1">
      <c r="A291" s="15"/>
      <c r="B291" s="287"/>
      <c r="C291" s="288"/>
      <c r="D291" s="235" t="s">
        <v>897</v>
      </c>
      <c r="E291" s="289" t="s">
        <v>1</v>
      </c>
      <c r="F291" s="290" t="s">
        <v>899</v>
      </c>
      <c r="G291" s="288"/>
      <c r="H291" s="291">
        <v>9</v>
      </c>
      <c r="I291" s="292"/>
      <c r="J291" s="288"/>
      <c r="K291" s="288"/>
      <c r="L291" s="293"/>
      <c r="M291" s="309"/>
      <c r="N291" s="310"/>
      <c r="O291" s="310"/>
      <c r="P291" s="310"/>
      <c r="Q291" s="310"/>
      <c r="R291" s="310"/>
      <c r="S291" s="310"/>
      <c r="T291" s="311"/>
      <c r="U291" s="15"/>
      <c r="V291" s="15"/>
      <c r="W291" s="15"/>
      <c r="X291" s="15"/>
      <c r="Y291" s="15"/>
      <c r="Z291" s="15"/>
      <c r="AA291" s="15"/>
      <c r="AB291" s="15"/>
      <c r="AC291" s="15"/>
      <c r="AD291" s="15"/>
      <c r="AE291" s="15"/>
      <c r="AT291" s="297" t="s">
        <v>897</v>
      </c>
      <c r="AU291" s="297" t="s">
        <v>83</v>
      </c>
      <c r="AV291" s="15" t="s">
        <v>169</v>
      </c>
      <c r="AW291" s="15" t="s">
        <v>30</v>
      </c>
      <c r="AX291" s="15" t="s">
        <v>81</v>
      </c>
      <c r="AY291" s="297" t="s">
        <v>152</v>
      </c>
    </row>
    <row r="292" s="2" customFormat="1" ht="6.96" customHeight="1">
      <c r="A292" s="39"/>
      <c r="B292" s="67"/>
      <c r="C292" s="68"/>
      <c r="D292" s="68"/>
      <c r="E292" s="68"/>
      <c r="F292" s="68"/>
      <c r="G292" s="68"/>
      <c r="H292" s="68"/>
      <c r="I292" s="68"/>
      <c r="J292" s="68"/>
      <c r="K292" s="68"/>
      <c r="L292" s="45"/>
      <c r="M292" s="39"/>
      <c r="O292" s="39"/>
      <c r="P292" s="39"/>
      <c r="Q292" s="39"/>
      <c r="R292" s="39"/>
      <c r="S292" s="39"/>
      <c r="T292" s="39"/>
      <c r="U292" s="39"/>
      <c r="V292" s="39"/>
      <c r="W292" s="39"/>
      <c r="X292" s="39"/>
      <c r="Y292" s="39"/>
      <c r="Z292" s="39"/>
      <c r="AA292" s="39"/>
      <c r="AB292" s="39"/>
      <c r="AC292" s="39"/>
      <c r="AD292" s="39"/>
      <c r="AE292" s="39"/>
    </row>
  </sheetData>
  <sheetProtection sheet="1" autoFilter="0" formatColumns="0" formatRows="0" objects="1" scenarios="1" spinCount="100000" saltValue="/Zwx/h1mKlUuPdXDebdeEwkw0kVQey7StCDFbWwo8aJ4RGdJNl2L+6PwArpGznQvpkPXewP9TsVl8PWpqugy5w==" hashValue="1NVXVoyvdJurbOU+HVMZ8OdKNIAj935rUJPFOfsUVTNfXJX6ixequrvTkpTgVOfK/kGV77qgBqN5mk+amobTmA==" algorithmName="SHA-512" password="CC35"/>
  <autoFilter ref="C124:K291"/>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1418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ROUND(J127,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ROUND((SUM(BE127:BE283)),  2)</f>
        <v>0</v>
      </c>
      <c r="G33" s="39"/>
      <c r="H33" s="39"/>
      <c r="I33" s="165">
        <v>0.20999999999999999</v>
      </c>
      <c r="J33" s="164">
        <f>ROUND(((SUM(BE127:BE283))*I33),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ROUND((SUM(BF127:BF283)),  2)</f>
        <v>0</v>
      </c>
      <c r="G34" s="39"/>
      <c r="H34" s="39"/>
      <c r="I34" s="165">
        <v>0.14999999999999999</v>
      </c>
      <c r="J34" s="164">
        <f>ROUND(((SUM(BF127:BF283))*I34),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ROUND((SUM(BG127:BG283)),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ROUND((SUM(BH127:BH283)),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ROUND((SUM(BI127:BI283)),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SO03 - Altán</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J127</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J128</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J129</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1246</v>
      </c>
      <c r="E99" s="257"/>
      <c r="F99" s="257"/>
      <c r="G99" s="257"/>
      <c r="H99" s="257"/>
      <c r="I99" s="257"/>
      <c r="J99" s="258">
        <f>J146</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875</v>
      </c>
      <c r="E100" s="257"/>
      <c r="F100" s="257"/>
      <c r="G100" s="257"/>
      <c r="H100" s="257"/>
      <c r="I100" s="257"/>
      <c r="J100" s="258">
        <f>J161</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878</v>
      </c>
      <c r="E101" s="257"/>
      <c r="F101" s="257"/>
      <c r="G101" s="257"/>
      <c r="H101" s="257"/>
      <c r="I101" s="257"/>
      <c r="J101" s="258">
        <f>J164</f>
        <v>0</v>
      </c>
      <c r="K101" s="134"/>
      <c r="L101" s="259"/>
      <c r="S101" s="12"/>
      <c r="T101" s="12"/>
      <c r="U101" s="12"/>
      <c r="V101" s="12"/>
      <c r="W101" s="12"/>
      <c r="X101" s="12"/>
      <c r="Y101" s="12"/>
      <c r="Z101" s="12"/>
      <c r="AA101" s="12"/>
      <c r="AB101" s="12"/>
      <c r="AC101" s="12"/>
      <c r="AD101" s="12"/>
      <c r="AE101" s="12"/>
    </row>
    <row r="102" s="9" customFormat="1" ht="24.96" customHeight="1">
      <c r="A102" s="9"/>
      <c r="B102" s="189"/>
      <c r="C102" s="190"/>
      <c r="D102" s="191" t="s">
        <v>273</v>
      </c>
      <c r="E102" s="192"/>
      <c r="F102" s="192"/>
      <c r="G102" s="192"/>
      <c r="H102" s="192"/>
      <c r="I102" s="192"/>
      <c r="J102" s="193">
        <f>J167</f>
        <v>0</v>
      </c>
      <c r="K102" s="190"/>
      <c r="L102" s="194"/>
      <c r="S102" s="9"/>
      <c r="T102" s="9"/>
      <c r="U102" s="9"/>
      <c r="V102" s="9"/>
      <c r="W102" s="9"/>
      <c r="X102" s="9"/>
      <c r="Y102" s="9"/>
      <c r="Z102" s="9"/>
      <c r="AA102" s="9"/>
      <c r="AB102" s="9"/>
      <c r="AC102" s="9"/>
      <c r="AD102" s="9"/>
      <c r="AE102" s="9"/>
    </row>
    <row r="103" s="12" customFormat="1" ht="19.92" customHeight="1">
      <c r="A103" s="12"/>
      <c r="B103" s="255"/>
      <c r="C103" s="134"/>
      <c r="D103" s="256" t="s">
        <v>1419</v>
      </c>
      <c r="E103" s="257"/>
      <c r="F103" s="257"/>
      <c r="G103" s="257"/>
      <c r="H103" s="257"/>
      <c r="I103" s="257"/>
      <c r="J103" s="258">
        <f>J168</f>
        <v>0</v>
      </c>
      <c r="K103" s="134"/>
      <c r="L103" s="259"/>
      <c r="S103" s="12"/>
      <c r="T103" s="12"/>
      <c r="U103" s="12"/>
      <c r="V103" s="12"/>
      <c r="W103" s="12"/>
      <c r="X103" s="12"/>
      <c r="Y103" s="12"/>
      <c r="Z103" s="12"/>
      <c r="AA103" s="12"/>
      <c r="AB103" s="12"/>
      <c r="AC103" s="12"/>
      <c r="AD103" s="12"/>
      <c r="AE103" s="12"/>
    </row>
    <row r="104" s="12" customFormat="1" ht="19.92" customHeight="1">
      <c r="A104" s="12"/>
      <c r="B104" s="255"/>
      <c r="C104" s="134"/>
      <c r="D104" s="256" t="s">
        <v>1420</v>
      </c>
      <c r="E104" s="257"/>
      <c r="F104" s="257"/>
      <c r="G104" s="257"/>
      <c r="H104" s="257"/>
      <c r="I104" s="257"/>
      <c r="J104" s="258">
        <f>J225</f>
        <v>0</v>
      </c>
      <c r="K104" s="134"/>
      <c r="L104" s="259"/>
      <c r="S104" s="12"/>
      <c r="T104" s="12"/>
      <c r="U104" s="12"/>
      <c r="V104" s="12"/>
      <c r="W104" s="12"/>
      <c r="X104" s="12"/>
      <c r="Y104" s="12"/>
      <c r="Z104" s="12"/>
      <c r="AA104" s="12"/>
      <c r="AB104" s="12"/>
      <c r="AC104" s="12"/>
      <c r="AD104" s="12"/>
      <c r="AE104" s="12"/>
    </row>
    <row r="105" s="12" customFormat="1" ht="19.92" customHeight="1">
      <c r="A105" s="12"/>
      <c r="B105" s="255"/>
      <c r="C105" s="134"/>
      <c r="D105" s="256" t="s">
        <v>885</v>
      </c>
      <c r="E105" s="257"/>
      <c r="F105" s="257"/>
      <c r="G105" s="257"/>
      <c r="H105" s="257"/>
      <c r="I105" s="257"/>
      <c r="J105" s="258">
        <f>J246</f>
        <v>0</v>
      </c>
      <c r="K105" s="134"/>
      <c r="L105" s="259"/>
      <c r="S105" s="12"/>
      <c r="T105" s="12"/>
      <c r="U105" s="12"/>
      <c r="V105" s="12"/>
      <c r="W105" s="12"/>
      <c r="X105" s="12"/>
      <c r="Y105" s="12"/>
      <c r="Z105" s="12"/>
      <c r="AA105" s="12"/>
      <c r="AB105" s="12"/>
      <c r="AC105" s="12"/>
      <c r="AD105" s="12"/>
      <c r="AE105" s="12"/>
    </row>
    <row r="106" s="12" customFormat="1" ht="19.92" customHeight="1">
      <c r="A106" s="12"/>
      <c r="B106" s="255"/>
      <c r="C106" s="134"/>
      <c r="D106" s="256" t="s">
        <v>1250</v>
      </c>
      <c r="E106" s="257"/>
      <c r="F106" s="257"/>
      <c r="G106" s="257"/>
      <c r="H106" s="257"/>
      <c r="I106" s="257"/>
      <c r="J106" s="258">
        <f>J257</f>
        <v>0</v>
      </c>
      <c r="K106" s="134"/>
      <c r="L106" s="259"/>
      <c r="S106" s="12"/>
      <c r="T106" s="12"/>
      <c r="U106" s="12"/>
      <c r="V106" s="12"/>
      <c r="W106" s="12"/>
      <c r="X106" s="12"/>
      <c r="Y106" s="12"/>
      <c r="Z106" s="12"/>
      <c r="AA106" s="12"/>
      <c r="AB106" s="12"/>
      <c r="AC106" s="12"/>
      <c r="AD106" s="12"/>
      <c r="AE106" s="12"/>
    </row>
    <row r="107" s="12" customFormat="1" ht="19.92" customHeight="1">
      <c r="A107" s="12"/>
      <c r="B107" s="255"/>
      <c r="C107" s="134"/>
      <c r="D107" s="256" t="s">
        <v>1421</v>
      </c>
      <c r="E107" s="257"/>
      <c r="F107" s="257"/>
      <c r="G107" s="257"/>
      <c r="H107" s="257"/>
      <c r="I107" s="257"/>
      <c r="J107" s="258">
        <f>J264</f>
        <v>0</v>
      </c>
      <c r="K107" s="134"/>
      <c r="L107" s="259"/>
      <c r="S107" s="12"/>
      <c r="T107" s="12"/>
      <c r="U107" s="12"/>
      <c r="V107" s="12"/>
      <c r="W107" s="12"/>
      <c r="X107" s="12"/>
      <c r="Y107" s="12"/>
      <c r="Z107" s="12"/>
      <c r="AA107" s="12"/>
      <c r="AB107" s="12"/>
      <c r="AC107" s="12"/>
      <c r="AD107" s="12"/>
      <c r="AE107" s="12"/>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137</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26.25" customHeight="1">
      <c r="A117" s="39"/>
      <c r="B117" s="40"/>
      <c r="C117" s="41"/>
      <c r="D117" s="41"/>
      <c r="E117" s="184" t="str">
        <f>E7</f>
        <v>Zvýšení kvaity psychiatrické péče- rekonstrukce pavilonu psychiatrie, KZ MN UL</v>
      </c>
      <c r="F117" s="33"/>
      <c r="G117" s="33"/>
      <c r="H117" s="33"/>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125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E9</f>
        <v>SO03 - Altán</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F12</f>
        <v xml:space="preserve"> </v>
      </c>
      <c r="G121" s="41"/>
      <c r="H121" s="41"/>
      <c r="I121" s="33" t="s">
        <v>22</v>
      </c>
      <c r="J121" s="80" t="str">
        <f>IF(J12="","",J12)</f>
        <v>3. 5. 2021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E15</f>
        <v xml:space="preserve"> </v>
      </c>
      <c r="G123" s="41"/>
      <c r="H123" s="41"/>
      <c r="I123" s="33" t="s">
        <v>29</v>
      </c>
      <c r="J123" s="37" t="str">
        <f>E21</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27</v>
      </c>
      <c r="D124" s="41"/>
      <c r="E124" s="41"/>
      <c r="F124" s="28" t="str">
        <f>IF(E18="","",E18)</f>
        <v>Vyplň údaj</v>
      </c>
      <c r="G124" s="41"/>
      <c r="H124" s="41"/>
      <c r="I124" s="33" t="s">
        <v>31</v>
      </c>
      <c r="J124" s="37" t="str">
        <f>E24</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0" customFormat="1" ht="29.28" customHeight="1">
      <c r="A126" s="195"/>
      <c r="B126" s="196"/>
      <c r="C126" s="197" t="s">
        <v>138</v>
      </c>
      <c r="D126" s="198" t="s">
        <v>58</v>
      </c>
      <c r="E126" s="198" t="s">
        <v>54</v>
      </c>
      <c r="F126" s="198" t="s">
        <v>55</v>
      </c>
      <c r="G126" s="198" t="s">
        <v>139</v>
      </c>
      <c r="H126" s="198" t="s">
        <v>140</v>
      </c>
      <c r="I126" s="198" t="s">
        <v>141</v>
      </c>
      <c r="J126" s="199" t="s">
        <v>129</v>
      </c>
      <c r="K126" s="200" t="s">
        <v>142</v>
      </c>
      <c r="L126" s="201"/>
      <c r="M126" s="101" t="s">
        <v>1</v>
      </c>
      <c r="N126" s="102" t="s">
        <v>37</v>
      </c>
      <c r="O126" s="102" t="s">
        <v>143</v>
      </c>
      <c r="P126" s="102" t="s">
        <v>144</v>
      </c>
      <c r="Q126" s="102" t="s">
        <v>145</v>
      </c>
      <c r="R126" s="102" t="s">
        <v>146</v>
      </c>
      <c r="S126" s="102" t="s">
        <v>147</v>
      </c>
      <c r="T126" s="103" t="s">
        <v>148</v>
      </c>
      <c r="U126" s="195"/>
      <c r="V126" s="195"/>
      <c r="W126" s="195"/>
      <c r="X126" s="195"/>
      <c r="Y126" s="195"/>
      <c r="Z126" s="195"/>
      <c r="AA126" s="195"/>
      <c r="AB126" s="195"/>
      <c r="AC126" s="195"/>
      <c r="AD126" s="195"/>
      <c r="AE126" s="195"/>
    </row>
    <row r="127" s="2" customFormat="1" ht="22.8" customHeight="1">
      <c r="A127" s="39"/>
      <c r="B127" s="40"/>
      <c r="C127" s="108" t="s">
        <v>149</v>
      </c>
      <c r="D127" s="41"/>
      <c r="E127" s="41"/>
      <c r="F127" s="41"/>
      <c r="G127" s="41"/>
      <c r="H127" s="41"/>
      <c r="I127" s="41"/>
      <c r="J127" s="202">
        <f>BK127</f>
        <v>0</v>
      </c>
      <c r="K127" s="41"/>
      <c r="L127" s="45"/>
      <c r="M127" s="104"/>
      <c r="N127" s="203"/>
      <c r="O127" s="105"/>
      <c r="P127" s="204">
        <f>P128+P167</f>
        <v>0</v>
      </c>
      <c r="Q127" s="105"/>
      <c r="R127" s="204">
        <f>R128+R167</f>
        <v>0</v>
      </c>
      <c r="S127" s="105"/>
      <c r="T127" s="205">
        <f>T128+T167</f>
        <v>0</v>
      </c>
      <c r="U127" s="39"/>
      <c r="V127" s="39"/>
      <c r="W127" s="39"/>
      <c r="X127" s="39"/>
      <c r="Y127" s="39"/>
      <c r="Z127" s="39"/>
      <c r="AA127" s="39"/>
      <c r="AB127" s="39"/>
      <c r="AC127" s="39"/>
      <c r="AD127" s="39"/>
      <c r="AE127" s="39"/>
      <c r="AT127" s="18" t="s">
        <v>72</v>
      </c>
      <c r="AU127" s="18" t="s">
        <v>131</v>
      </c>
      <c r="BK127" s="206">
        <f>BK128+BK167</f>
        <v>0</v>
      </c>
    </row>
    <row r="128" s="11" customFormat="1" ht="25.92" customHeight="1">
      <c r="A128" s="11"/>
      <c r="B128" s="207"/>
      <c r="C128" s="208"/>
      <c r="D128" s="209" t="s">
        <v>72</v>
      </c>
      <c r="E128" s="210" t="s">
        <v>890</v>
      </c>
      <c r="F128" s="210" t="s">
        <v>891</v>
      </c>
      <c r="G128" s="208"/>
      <c r="H128" s="208"/>
      <c r="I128" s="211"/>
      <c r="J128" s="212">
        <f>BK128</f>
        <v>0</v>
      </c>
      <c r="K128" s="208"/>
      <c r="L128" s="213"/>
      <c r="M128" s="214"/>
      <c r="N128" s="215"/>
      <c r="O128" s="215"/>
      <c r="P128" s="216">
        <f>P129+P146+P161+P164</f>
        <v>0</v>
      </c>
      <c r="Q128" s="215"/>
      <c r="R128" s="216">
        <f>R129+R146+R161+R164</f>
        <v>0</v>
      </c>
      <c r="S128" s="215"/>
      <c r="T128" s="217">
        <f>T129+T146+T161+T164</f>
        <v>0</v>
      </c>
      <c r="U128" s="11"/>
      <c r="V128" s="11"/>
      <c r="W128" s="11"/>
      <c r="X128" s="11"/>
      <c r="Y128" s="11"/>
      <c r="Z128" s="11"/>
      <c r="AA128" s="11"/>
      <c r="AB128" s="11"/>
      <c r="AC128" s="11"/>
      <c r="AD128" s="11"/>
      <c r="AE128" s="11"/>
      <c r="AR128" s="218" t="s">
        <v>81</v>
      </c>
      <c r="AT128" s="219" t="s">
        <v>72</v>
      </c>
      <c r="AU128" s="219" t="s">
        <v>73</v>
      </c>
      <c r="AY128" s="218" t="s">
        <v>152</v>
      </c>
      <c r="BK128" s="220">
        <f>BK129+BK146+BK161+BK164</f>
        <v>0</v>
      </c>
    </row>
    <row r="129" s="11" customFormat="1" ht="22.8" customHeight="1">
      <c r="A129" s="11"/>
      <c r="B129" s="207"/>
      <c r="C129" s="208"/>
      <c r="D129" s="209" t="s">
        <v>72</v>
      </c>
      <c r="E129" s="260" t="s">
        <v>81</v>
      </c>
      <c r="F129" s="260" t="s">
        <v>1173</v>
      </c>
      <c r="G129" s="208"/>
      <c r="H129" s="208"/>
      <c r="I129" s="211"/>
      <c r="J129" s="261">
        <f>BK129</f>
        <v>0</v>
      </c>
      <c r="K129" s="208"/>
      <c r="L129" s="213"/>
      <c r="M129" s="214"/>
      <c r="N129" s="215"/>
      <c r="O129" s="215"/>
      <c r="P129" s="216">
        <f>SUM(P130:P145)</f>
        <v>0</v>
      </c>
      <c r="Q129" s="215"/>
      <c r="R129" s="216">
        <f>SUM(R130:R145)</f>
        <v>0</v>
      </c>
      <c r="S129" s="215"/>
      <c r="T129" s="217">
        <f>SUM(T130:T145)</f>
        <v>0</v>
      </c>
      <c r="U129" s="11"/>
      <c r="V129" s="11"/>
      <c r="W129" s="11"/>
      <c r="X129" s="11"/>
      <c r="Y129" s="11"/>
      <c r="Z129" s="11"/>
      <c r="AA129" s="11"/>
      <c r="AB129" s="11"/>
      <c r="AC129" s="11"/>
      <c r="AD129" s="11"/>
      <c r="AE129" s="11"/>
      <c r="AR129" s="218" t="s">
        <v>81</v>
      </c>
      <c r="AT129" s="219" t="s">
        <v>72</v>
      </c>
      <c r="AU129" s="219" t="s">
        <v>81</v>
      </c>
      <c r="AY129" s="218" t="s">
        <v>152</v>
      </c>
      <c r="BK129" s="220">
        <f>SUM(BK130:BK145)</f>
        <v>0</v>
      </c>
    </row>
    <row r="130" s="2" customFormat="1" ht="21.75" customHeight="1">
      <c r="A130" s="39"/>
      <c r="B130" s="40"/>
      <c r="C130" s="221" t="s">
        <v>81</v>
      </c>
      <c r="D130" s="221" t="s">
        <v>153</v>
      </c>
      <c r="E130" s="222" t="s">
        <v>1251</v>
      </c>
      <c r="F130" s="223" t="s">
        <v>1252</v>
      </c>
      <c r="G130" s="224" t="s">
        <v>700</v>
      </c>
      <c r="H130" s="225">
        <v>0.27000000000000002</v>
      </c>
      <c r="I130" s="226"/>
      <c r="J130" s="227">
        <f>ROUND(I130*H130,2)</f>
        <v>0</v>
      </c>
      <c r="K130" s="228"/>
      <c r="L130" s="45"/>
      <c r="M130" s="229" t="s">
        <v>1</v>
      </c>
      <c r="N130" s="230" t="s">
        <v>38</v>
      </c>
      <c r="O130" s="92"/>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169</v>
      </c>
      <c r="AT130" s="233" t="s">
        <v>153</v>
      </c>
      <c r="AU130" s="233" t="s">
        <v>83</v>
      </c>
      <c r="AY130" s="18" t="s">
        <v>152</v>
      </c>
      <c r="BE130" s="234">
        <f>IF(N130="základní",J130,0)</f>
        <v>0</v>
      </c>
      <c r="BF130" s="234">
        <f>IF(N130="snížená",J130,0)</f>
        <v>0</v>
      </c>
      <c r="BG130" s="234">
        <f>IF(N130="zákl. přenesená",J130,0)</f>
        <v>0</v>
      </c>
      <c r="BH130" s="234">
        <f>IF(N130="sníž. přenesená",J130,0)</f>
        <v>0</v>
      </c>
      <c r="BI130" s="234">
        <f>IF(N130="nulová",J130,0)</f>
        <v>0</v>
      </c>
      <c r="BJ130" s="18" t="s">
        <v>81</v>
      </c>
      <c r="BK130" s="234">
        <f>ROUND(I130*H130,2)</f>
        <v>0</v>
      </c>
      <c r="BL130" s="18" t="s">
        <v>169</v>
      </c>
      <c r="BM130" s="233" t="s">
        <v>1422</v>
      </c>
    </row>
    <row r="131" s="2" customFormat="1">
      <c r="A131" s="39"/>
      <c r="B131" s="40"/>
      <c r="C131" s="41"/>
      <c r="D131" s="235" t="s">
        <v>159</v>
      </c>
      <c r="E131" s="41"/>
      <c r="F131" s="236" t="s">
        <v>1254</v>
      </c>
      <c r="G131" s="41"/>
      <c r="H131" s="41"/>
      <c r="I131" s="237"/>
      <c r="J131" s="41"/>
      <c r="K131" s="41"/>
      <c r="L131" s="45"/>
      <c r="M131" s="238"/>
      <c r="N131" s="239"/>
      <c r="O131" s="92"/>
      <c r="P131" s="92"/>
      <c r="Q131" s="92"/>
      <c r="R131" s="92"/>
      <c r="S131" s="92"/>
      <c r="T131" s="93"/>
      <c r="U131" s="39"/>
      <c r="V131" s="39"/>
      <c r="W131" s="39"/>
      <c r="X131" s="39"/>
      <c r="Y131" s="39"/>
      <c r="Z131" s="39"/>
      <c r="AA131" s="39"/>
      <c r="AB131" s="39"/>
      <c r="AC131" s="39"/>
      <c r="AD131" s="39"/>
      <c r="AE131" s="39"/>
      <c r="AT131" s="18" t="s">
        <v>159</v>
      </c>
      <c r="AU131" s="18" t="s">
        <v>83</v>
      </c>
    </row>
    <row r="132" s="14" customFormat="1">
      <c r="A132" s="14"/>
      <c r="B132" s="276"/>
      <c r="C132" s="277"/>
      <c r="D132" s="235" t="s">
        <v>897</v>
      </c>
      <c r="E132" s="278" t="s">
        <v>1</v>
      </c>
      <c r="F132" s="279" t="s">
        <v>1423</v>
      </c>
      <c r="G132" s="277"/>
      <c r="H132" s="280">
        <v>0.27000000000000002</v>
      </c>
      <c r="I132" s="281"/>
      <c r="J132" s="277"/>
      <c r="K132" s="277"/>
      <c r="L132" s="282"/>
      <c r="M132" s="283"/>
      <c r="N132" s="284"/>
      <c r="O132" s="284"/>
      <c r="P132" s="284"/>
      <c r="Q132" s="284"/>
      <c r="R132" s="284"/>
      <c r="S132" s="284"/>
      <c r="T132" s="285"/>
      <c r="U132" s="14"/>
      <c r="V132" s="14"/>
      <c r="W132" s="14"/>
      <c r="X132" s="14"/>
      <c r="Y132" s="14"/>
      <c r="Z132" s="14"/>
      <c r="AA132" s="14"/>
      <c r="AB132" s="14"/>
      <c r="AC132" s="14"/>
      <c r="AD132" s="14"/>
      <c r="AE132" s="14"/>
      <c r="AT132" s="286" t="s">
        <v>897</v>
      </c>
      <c r="AU132" s="286" t="s">
        <v>83</v>
      </c>
      <c r="AV132" s="14" t="s">
        <v>83</v>
      </c>
      <c r="AW132" s="14" t="s">
        <v>30</v>
      </c>
      <c r="AX132" s="14" t="s">
        <v>73</v>
      </c>
      <c r="AY132" s="286" t="s">
        <v>152</v>
      </c>
    </row>
    <row r="133" s="15" customFormat="1">
      <c r="A133" s="15"/>
      <c r="B133" s="287"/>
      <c r="C133" s="288"/>
      <c r="D133" s="235" t="s">
        <v>897</v>
      </c>
      <c r="E133" s="289" t="s">
        <v>1</v>
      </c>
      <c r="F133" s="290" t="s">
        <v>899</v>
      </c>
      <c r="G133" s="288"/>
      <c r="H133" s="291">
        <v>0.27000000000000002</v>
      </c>
      <c r="I133" s="292"/>
      <c r="J133" s="288"/>
      <c r="K133" s="288"/>
      <c r="L133" s="293"/>
      <c r="M133" s="294"/>
      <c r="N133" s="295"/>
      <c r="O133" s="295"/>
      <c r="P133" s="295"/>
      <c r="Q133" s="295"/>
      <c r="R133" s="295"/>
      <c r="S133" s="295"/>
      <c r="T133" s="296"/>
      <c r="U133" s="15"/>
      <c r="V133" s="15"/>
      <c r="W133" s="15"/>
      <c r="X133" s="15"/>
      <c r="Y133" s="15"/>
      <c r="Z133" s="15"/>
      <c r="AA133" s="15"/>
      <c r="AB133" s="15"/>
      <c r="AC133" s="15"/>
      <c r="AD133" s="15"/>
      <c r="AE133" s="15"/>
      <c r="AT133" s="297" t="s">
        <v>897</v>
      </c>
      <c r="AU133" s="297" t="s">
        <v>83</v>
      </c>
      <c r="AV133" s="15" t="s">
        <v>169</v>
      </c>
      <c r="AW133" s="15" t="s">
        <v>30</v>
      </c>
      <c r="AX133" s="15" t="s">
        <v>81</v>
      </c>
      <c r="AY133" s="297" t="s">
        <v>152</v>
      </c>
    </row>
    <row r="134" s="2" customFormat="1" ht="21.75" customHeight="1">
      <c r="A134" s="39"/>
      <c r="B134" s="40"/>
      <c r="C134" s="221" t="s">
        <v>83</v>
      </c>
      <c r="D134" s="221" t="s">
        <v>153</v>
      </c>
      <c r="E134" s="222" t="s">
        <v>1259</v>
      </c>
      <c r="F134" s="223" t="s">
        <v>1260</v>
      </c>
      <c r="G134" s="224" t="s">
        <v>700</v>
      </c>
      <c r="H134" s="225">
        <v>0.27000000000000002</v>
      </c>
      <c r="I134" s="226"/>
      <c r="J134" s="227">
        <f>ROUND(I134*H134,2)</f>
        <v>0</v>
      </c>
      <c r="K134" s="228"/>
      <c r="L134" s="45"/>
      <c r="M134" s="229" t="s">
        <v>1</v>
      </c>
      <c r="N134" s="230" t="s">
        <v>38</v>
      </c>
      <c r="O134" s="92"/>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169</v>
      </c>
      <c r="AT134" s="233" t="s">
        <v>153</v>
      </c>
      <c r="AU134" s="233" t="s">
        <v>83</v>
      </c>
      <c r="AY134" s="18" t="s">
        <v>152</v>
      </c>
      <c r="BE134" s="234">
        <f>IF(N134="základní",J134,0)</f>
        <v>0</v>
      </c>
      <c r="BF134" s="234">
        <f>IF(N134="snížená",J134,0)</f>
        <v>0</v>
      </c>
      <c r="BG134" s="234">
        <f>IF(N134="zákl. přenesená",J134,0)</f>
        <v>0</v>
      </c>
      <c r="BH134" s="234">
        <f>IF(N134="sníž. přenesená",J134,0)</f>
        <v>0</v>
      </c>
      <c r="BI134" s="234">
        <f>IF(N134="nulová",J134,0)</f>
        <v>0</v>
      </c>
      <c r="BJ134" s="18" t="s">
        <v>81</v>
      </c>
      <c r="BK134" s="234">
        <f>ROUND(I134*H134,2)</f>
        <v>0</v>
      </c>
      <c r="BL134" s="18" t="s">
        <v>169</v>
      </c>
      <c r="BM134" s="233" t="s">
        <v>1424</v>
      </c>
    </row>
    <row r="135" s="2" customFormat="1">
      <c r="A135" s="39"/>
      <c r="B135" s="40"/>
      <c r="C135" s="41"/>
      <c r="D135" s="235" t="s">
        <v>159</v>
      </c>
      <c r="E135" s="41"/>
      <c r="F135" s="236" t="s">
        <v>1262</v>
      </c>
      <c r="G135" s="41"/>
      <c r="H135" s="41"/>
      <c r="I135" s="237"/>
      <c r="J135" s="41"/>
      <c r="K135" s="41"/>
      <c r="L135" s="45"/>
      <c r="M135" s="238"/>
      <c r="N135" s="239"/>
      <c r="O135" s="92"/>
      <c r="P135" s="92"/>
      <c r="Q135" s="92"/>
      <c r="R135" s="92"/>
      <c r="S135" s="92"/>
      <c r="T135" s="93"/>
      <c r="U135" s="39"/>
      <c r="V135" s="39"/>
      <c r="W135" s="39"/>
      <c r="X135" s="39"/>
      <c r="Y135" s="39"/>
      <c r="Z135" s="39"/>
      <c r="AA135" s="39"/>
      <c r="AB135" s="39"/>
      <c r="AC135" s="39"/>
      <c r="AD135" s="39"/>
      <c r="AE135" s="39"/>
      <c r="AT135" s="18" t="s">
        <v>159</v>
      </c>
      <c r="AU135" s="18" t="s">
        <v>83</v>
      </c>
    </row>
    <row r="136" s="14" customFormat="1">
      <c r="A136" s="14"/>
      <c r="B136" s="276"/>
      <c r="C136" s="277"/>
      <c r="D136" s="235" t="s">
        <v>897</v>
      </c>
      <c r="E136" s="278" t="s">
        <v>1</v>
      </c>
      <c r="F136" s="279" t="s">
        <v>1423</v>
      </c>
      <c r="G136" s="277"/>
      <c r="H136" s="280">
        <v>0.27000000000000002</v>
      </c>
      <c r="I136" s="281"/>
      <c r="J136" s="277"/>
      <c r="K136" s="277"/>
      <c r="L136" s="282"/>
      <c r="M136" s="283"/>
      <c r="N136" s="284"/>
      <c r="O136" s="284"/>
      <c r="P136" s="284"/>
      <c r="Q136" s="284"/>
      <c r="R136" s="284"/>
      <c r="S136" s="284"/>
      <c r="T136" s="285"/>
      <c r="U136" s="14"/>
      <c r="V136" s="14"/>
      <c r="W136" s="14"/>
      <c r="X136" s="14"/>
      <c r="Y136" s="14"/>
      <c r="Z136" s="14"/>
      <c r="AA136" s="14"/>
      <c r="AB136" s="14"/>
      <c r="AC136" s="14"/>
      <c r="AD136" s="14"/>
      <c r="AE136" s="14"/>
      <c r="AT136" s="286" t="s">
        <v>897</v>
      </c>
      <c r="AU136" s="286" t="s">
        <v>83</v>
      </c>
      <c r="AV136" s="14" t="s">
        <v>83</v>
      </c>
      <c r="AW136" s="14" t="s">
        <v>30</v>
      </c>
      <c r="AX136" s="14" t="s">
        <v>73</v>
      </c>
      <c r="AY136" s="286" t="s">
        <v>152</v>
      </c>
    </row>
    <row r="137" s="15" customFormat="1">
      <c r="A137" s="15"/>
      <c r="B137" s="287"/>
      <c r="C137" s="288"/>
      <c r="D137" s="235" t="s">
        <v>897</v>
      </c>
      <c r="E137" s="289" t="s">
        <v>1</v>
      </c>
      <c r="F137" s="290" t="s">
        <v>899</v>
      </c>
      <c r="G137" s="288"/>
      <c r="H137" s="291">
        <v>0.27000000000000002</v>
      </c>
      <c r="I137" s="292"/>
      <c r="J137" s="288"/>
      <c r="K137" s="288"/>
      <c r="L137" s="293"/>
      <c r="M137" s="294"/>
      <c r="N137" s="295"/>
      <c r="O137" s="295"/>
      <c r="P137" s="295"/>
      <c r="Q137" s="295"/>
      <c r="R137" s="295"/>
      <c r="S137" s="295"/>
      <c r="T137" s="296"/>
      <c r="U137" s="15"/>
      <c r="V137" s="15"/>
      <c r="W137" s="15"/>
      <c r="X137" s="15"/>
      <c r="Y137" s="15"/>
      <c r="Z137" s="15"/>
      <c r="AA137" s="15"/>
      <c r="AB137" s="15"/>
      <c r="AC137" s="15"/>
      <c r="AD137" s="15"/>
      <c r="AE137" s="15"/>
      <c r="AT137" s="297" t="s">
        <v>897</v>
      </c>
      <c r="AU137" s="297" t="s">
        <v>83</v>
      </c>
      <c r="AV137" s="15" t="s">
        <v>169</v>
      </c>
      <c r="AW137" s="15" t="s">
        <v>30</v>
      </c>
      <c r="AX137" s="15" t="s">
        <v>81</v>
      </c>
      <c r="AY137" s="297" t="s">
        <v>152</v>
      </c>
    </row>
    <row r="138" s="2" customFormat="1" ht="21.75" customHeight="1">
      <c r="A138" s="39"/>
      <c r="B138" s="40"/>
      <c r="C138" s="221" t="s">
        <v>165</v>
      </c>
      <c r="D138" s="221" t="s">
        <v>153</v>
      </c>
      <c r="E138" s="222" t="s">
        <v>1206</v>
      </c>
      <c r="F138" s="223" t="s">
        <v>1207</v>
      </c>
      <c r="G138" s="224" t="s">
        <v>700</v>
      </c>
      <c r="H138" s="225">
        <v>0.54000000000000004</v>
      </c>
      <c r="I138" s="226"/>
      <c r="J138" s="227">
        <f>ROUND(I138*H138,2)</f>
        <v>0</v>
      </c>
      <c r="K138" s="228"/>
      <c r="L138" s="45"/>
      <c r="M138" s="229" t="s">
        <v>1</v>
      </c>
      <c r="N138" s="230" t="s">
        <v>38</v>
      </c>
      <c r="O138" s="92"/>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169</v>
      </c>
      <c r="AT138" s="233" t="s">
        <v>153</v>
      </c>
      <c r="AU138" s="233" t="s">
        <v>83</v>
      </c>
      <c r="AY138" s="18" t="s">
        <v>152</v>
      </c>
      <c r="BE138" s="234">
        <f>IF(N138="základní",J138,0)</f>
        <v>0</v>
      </c>
      <c r="BF138" s="234">
        <f>IF(N138="snížená",J138,0)</f>
        <v>0</v>
      </c>
      <c r="BG138" s="234">
        <f>IF(N138="zákl. přenesená",J138,0)</f>
        <v>0</v>
      </c>
      <c r="BH138" s="234">
        <f>IF(N138="sníž. přenesená",J138,0)</f>
        <v>0</v>
      </c>
      <c r="BI138" s="234">
        <f>IF(N138="nulová",J138,0)</f>
        <v>0</v>
      </c>
      <c r="BJ138" s="18" t="s">
        <v>81</v>
      </c>
      <c r="BK138" s="234">
        <f>ROUND(I138*H138,2)</f>
        <v>0</v>
      </c>
      <c r="BL138" s="18" t="s">
        <v>169</v>
      </c>
      <c r="BM138" s="233" t="s">
        <v>1425</v>
      </c>
    </row>
    <row r="139" s="2" customFormat="1">
      <c r="A139" s="39"/>
      <c r="B139" s="40"/>
      <c r="C139" s="41"/>
      <c r="D139" s="235" t="s">
        <v>159</v>
      </c>
      <c r="E139" s="41"/>
      <c r="F139" s="236" t="s">
        <v>1209</v>
      </c>
      <c r="G139" s="41"/>
      <c r="H139" s="41"/>
      <c r="I139" s="237"/>
      <c r="J139" s="41"/>
      <c r="K139" s="41"/>
      <c r="L139" s="45"/>
      <c r="M139" s="238"/>
      <c r="N139" s="239"/>
      <c r="O139" s="92"/>
      <c r="P139" s="92"/>
      <c r="Q139" s="92"/>
      <c r="R139" s="92"/>
      <c r="S139" s="92"/>
      <c r="T139" s="93"/>
      <c r="U139" s="39"/>
      <c r="V139" s="39"/>
      <c r="W139" s="39"/>
      <c r="X139" s="39"/>
      <c r="Y139" s="39"/>
      <c r="Z139" s="39"/>
      <c r="AA139" s="39"/>
      <c r="AB139" s="39"/>
      <c r="AC139" s="39"/>
      <c r="AD139" s="39"/>
      <c r="AE139" s="39"/>
      <c r="AT139" s="18" t="s">
        <v>159</v>
      </c>
      <c r="AU139" s="18" t="s">
        <v>83</v>
      </c>
    </row>
    <row r="140" s="14" customFormat="1">
      <c r="A140" s="14"/>
      <c r="B140" s="276"/>
      <c r="C140" s="277"/>
      <c r="D140" s="235" t="s">
        <v>897</v>
      </c>
      <c r="E140" s="278" t="s">
        <v>1</v>
      </c>
      <c r="F140" s="279" t="s">
        <v>1426</v>
      </c>
      <c r="G140" s="277"/>
      <c r="H140" s="280">
        <v>0.54000000000000004</v>
      </c>
      <c r="I140" s="281"/>
      <c r="J140" s="277"/>
      <c r="K140" s="277"/>
      <c r="L140" s="282"/>
      <c r="M140" s="283"/>
      <c r="N140" s="284"/>
      <c r="O140" s="284"/>
      <c r="P140" s="284"/>
      <c r="Q140" s="284"/>
      <c r="R140" s="284"/>
      <c r="S140" s="284"/>
      <c r="T140" s="285"/>
      <c r="U140" s="14"/>
      <c r="V140" s="14"/>
      <c r="W140" s="14"/>
      <c r="X140" s="14"/>
      <c r="Y140" s="14"/>
      <c r="Z140" s="14"/>
      <c r="AA140" s="14"/>
      <c r="AB140" s="14"/>
      <c r="AC140" s="14"/>
      <c r="AD140" s="14"/>
      <c r="AE140" s="14"/>
      <c r="AT140" s="286" t="s">
        <v>897</v>
      </c>
      <c r="AU140" s="286" t="s">
        <v>83</v>
      </c>
      <c r="AV140" s="14" t="s">
        <v>83</v>
      </c>
      <c r="AW140" s="14" t="s">
        <v>30</v>
      </c>
      <c r="AX140" s="14" t="s">
        <v>73</v>
      </c>
      <c r="AY140" s="286" t="s">
        <v>152</v>
      </c>
    </row>
    <row r="141" s="15" customFormat="1">
      <c r="A141" s="15"/>
      <c r="B141" s="287"/>
      <c r="C141" s="288"/>
      <c r="D141" s="235" t="s">
        <v>897</v>
      </c>
      <c r="E141" s="289" t="s">
        <v>1</v>
      </c>
      <c r="F141" s="290" t="s">
        <v>899</v>
      </c>
      <c r="G141" s="288"/>
      <c r="H141" s="291">
        <v>0.54000000000000004</v>
      </c>
      <c r="I141" s="292"/>
      <c r="J141" s="288"/>
      <c r="K141" s="288"/>
      <c r="L141" s="293"/>
      <c r="M141" s="294"/>
      <c r="N141" s="295"/>
      <c r="O141" s="295"/>
      <c r="P141" s="295"/>
      <c r="Q141" s="295"/>
      <c r="R141" s="295"/>
      <c r="S141" s="295"/>
      <c r="T141" s="296"/>
      <c r="U141" s="15"/>
      <c r="V141" s="15"/>
      <c r="W141" s="15"/>
      <c r="X141" s="15"/>
      <c r="Y141" s="15"/>
      <c r="Z141" s="15"/>
      <c r="AA141" s="15"/>
      <c r="AB141" s="15"/>
      <c r="AC141" s="15"/>
      <c r="AD141" s="15"/>
      <c r="AE141" s="15"/>
      <c r="AT141" s="297" t="s">
        <v>897</v>
      </c>
      <c r="AU141" s="297" t="s">
        <v>83</v>
      </c>
      <c r="AV141" s="15" t="s">
        <v>169</v>
      </c>
      <c r="AW141" s="15" t="s">
        <v>30</v>
      </c>
      <c r="AX141" s="15" t="s">
        <v>81</v>
      </c>
      <c r="AY141" s="297" t="s">
        <v>152</v>
      </c>
    </row>
    <row r="142" s="2" customFormat="1" ht="21.75" customHeight="1">
      <c r="A142" s="39"/>
      <c r="B142" s="40"/>
      <c r="C142" s="221" t="s">
        <v>169</v>
      </c>
      <c r="D142" s="221" t="s">
        <v>153</v>
      </c>
      <c r="E142" s="222" t="s">
        <v>1218</v>
      </c>
      <c r="F142" s="223" t="s">
        <v>1219</v>
      </c>
      <c r="G142" s="224" t="s">
        <v>950</v>
      </c>
      <c r="H142" s="225">
        <v>0.97199999999999998</v>
      </c>
      <c r="I142" s="226"/>
      <c r="J142" s="227">
        <f>ROUND(I142*H142,2)</f>
        <v>0</v>
      </c>
      <c r="K142" s="228"/>
      <c r="L142" s="45"/>
      <c r="M142" s="229" t="s">
        <v>1</v>
      </c>
      <c r="N142" s="230" t="s">
        <v>38</v>
      </c>
      <c r="O142" s="92"/>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169</v>
      </c>
      <c r="AT142" s="233" t="s">
        <v>153</v>
      </c>
      <c r="AU142" s="233" t="s">
        <v>83</v>
      </c>
      <c r="AY142" s="18" t="s">
        <v>152</v>
      </c>
      <c r="BE142" s="234">
        <f>IF(N142="základní",J142,0)</f>
        <v>0</v>
      </c>
      <c r="BF142" s="234">
        <f>IF(N142="snížená",J142,0)</f>
        <v>0</v>
      </c>
      <c r="BG142" s="234">
        <f>IF(N142="zákl. přenesená",J142,0)</f>
        <v>0</v>
      </c>
      <c r="BH142" s="234">
        <f>IF(N142="sníž. přenesená",J142,0)</f>
        <v>0</v>
      </c>
      <c r="BI142" s="234">
        <f>IF(N142="nulová",J142,0)</f>
        <v>0</v>
      </c>
      <c r="BJ142" s="18" t="s">
        <v>81</v>
      </c>
      <c r="BK142" s="234">
        <f>ROUND(I142*H142,2)</f>
        <v>0</v>
      </c>
      <c r="BL142" s="18" t="s">
        <v>169</v>
      </c>
      <c r="BM142" s="233" t="s">
        <v>1427</v>
      </c>
    </row>
    <row r="143" s="2" customFormat="1">
      <c r="A143" s="39"/>
      <c r="B143" s="40"/>
      <c r="C143" s="41"/>
      <c r="D143" s="235" t="s">
        <v>159</v>
      </c>
      <c r="E143" s="41"/>
      <c r="F143" s="236" t="s">
        <v>1221</v>
      </c>
      <c r="G143" s="41"/>
      <c r="H143" s="41"/>
      <c r="I143" s="237"/>
      <c r="J143" s="41"/>
      <c r="K143" s="41"/>
      <c r="L143" s="45"/>
      <c r="M143" s="238"/>
      <c r="N143" s="239"/>
      <c r="O143" s="92"/>
      <c r="P143" s="92"/>
      <c r="Q143" s="92"/>
      <c r="R143" s="92"/>
      <c r="S143" s="92"/>
      <c r="T143" s="93"/>
      <c r="U143" s="39"/>
      <c r="V143" s="39"/>
      <c r="W143" s="39"/>
      <c r="X143" s="39"/>
      <c r="Y143" s="39"/>
      <c r="Z143" s="39"/>
      <c r="AA143" s="39"/>
      <c r="AB143" s="39"/>
      <c r="AC143" s="39"/>
      <c r="AD143" s="39"/>
      <c r="AE143" s="39"/>
      <c r="AT143" s="18" t="s">
        <v>159</v>
      </c>
      <c r="AU143" s="18" t="s">
        <v>83</v>
      </c>
    </row>
    <row r="144" s="14" customFormat="1">
      <c r="A144" s="14"/>
      <c r="B144" s="276"/>
      <c r="C144" s="277"/>
      <c r="D144" s="235" t="s">
        <v>897</v>
      </c>
      <c r="E144" s="278" t="s">
        <v>1</v>
      </c>
      <c r="F144" s="279" t="s">
        <v>1428</v>
      </c>
      <c r="G144" s="277"/>
      <c r="H144" s="280">
        <v>0.97199999999999998</v>
      </c>
      <c r="I144" s="281"/>
      <c r="J144" s="277"/>
      <c r="K144" s="277"/>
      <c r="L144" s="282"/>
      <c r="M144" s="283"/>
      <c r="N144" s="284"/>
      <c r="O144" s="284"/>
      <c r="P144" s="284"/>
      <c r="Q144" s="284"/>
      <c r="R144" s="284"/>
      <c r="S144" s="284"/>
      <c r="T144" s="285"/>
      <c r="U144" s="14"/>
      <c r="V144" s="14"/>
      <c r="W144" s="14"/>
      <c r="X144" s="14"/>
      <c r="Y144" s="14"/>
      <c r="Z144" s="14"/>
      <c r="AA144" s="14"/>
      <c r="AB144" s="14"/>
      <c r="AC144" s="14"/>
      <c r="AD144" s="14"/>
      <c r="AE144" s="14"/>
      <c r="AT144" s="286" t="s">
        <v>897</v>
      </c>
      <c r="AU144" s="286" t="s">
        <v>83</v>
      </c>
      <c r="AV144" s="14" t="s">
        <v>83</v>
      </c>
      <c r="AW144" s="14" t="s">
        <v>30</v>
      </c>
      <c r="AX144" s="14" t="s">
        <v>73</v>
      </c>
      <c r="AY144" s="286" t="s">
        <v>152</v>
      </c>
    </row>
    <row r="145" s="15" customFormat="1">
      <c r="A145" s="15"/>
      <c r="B145" s="287"/>
      <c r="C145" s="288"/>
      <c r="D145" s="235" t="s">
        <v>897</v>
      </c>
      <c r="E145" s="289" t="s">
        <v>1</v>
      </c>
      <c r="F145" s="290" t="s">
        <v>899</v>
      </c>
      <c r="G145" s="288"/>
      <c r="H145" s="291">
        <v>0.97199999999999998</v>
      </c>
      <c r="I145" s="292"/>
      <c r="J145" s="288"/>
      <c r="K145" s="288"/>
      <c r="L145" s="293"/>
      <c r="M145" s="294"/>
      <c r="N145" s="295"/>
      <c r="O145" s="295"/>
      <c r="P145" s="295"/>
      <c r="Q145" s="295"/>
      <c r="R145" s="295"/>
      <c r="S145" s="295"/>
      <c r="T145" s="296"/>
      <c r="U145" s="15"/>
      <c r="V145" s="15"/>
      <c r="W145" s="15"/>
      <c r="X145" s="15"/>
      <c r="Y145" s="15"/>
      <c r="Z145" s="15"/>
      <c r="AA145" s="15"/>
      <c r="AB145" s="15"/>
      <c r="AC145" s="15"/>
      <c r="AD145" s="15"/>
      <c r="AE145" s="15"/>
      <c r="AT145" s="297" t="s">
        <v>897</v>
      </c>
      <c r="AU145" s="297" t="s">
        <v>83</v>
      </c>
      <c r="AV145" s="15" t="s">
        <v>169</v>
      </c>
      <c r="AW145" s="15" t="s">
        <v>30</v>
      </c>
      <c r="AX145" s="15" t="s">
        <v>81</v>
      </c>
      <c r="AY145" s="297" t="s">
        <v>152</v>
      </c>
    </row>
    <row r="146" s="11" customFormat="1" ht="22.8" customHeight="1">
      <c r="A146" s="11"/>
      <c r="B146" s="207"/>
      <c r="C146" s="208"/>
      <c r="D146" s="209" t="s">
        <v>72</v>
      </c>
      <c r="E146" s="260" t="s">
        <v>83</v>
      </c>
      <c r="F146" s="260" t="s">
        <v>1273</v>
      </c>
      <c r="G146" s="208"/>
      <c r="H146" s="208"/>
      <c r="I146" s="211"/>
      <c r="J146" s="261">
        <f>BK146</f>
        <v>0</v>
      </c>
      <c r="K146" s="208"/>
      <c r="L146" s="213"/>
      <c r="M146" s="214"/>
      <c r="N146" s="215"/>
      <c r="O146" s="215"/>
      <c r="P146" s="216">
        <f>SUM(P147:P160)</f>
        <v>0</v>
      </c>
      <c r="Q146" s="215"/>
      <c r="R146" s="216">
        <f>SUM(R147:R160)</f>
        <v>0</v>
      </c>
      <c r="S146" s="215"/>
      <c r="T146" s="217">
        <f>SUM(T147:T160)</f>
        <v>0</v>
      </c>
      <c r="U146" s="11"/>
      <c r="V146" s="11"/>
      <c r="W146" s="11"/>
      <c r="X146" s="11"/>
      <c r="Y146" s="11"/>
      <c r="Z146" s="11"/>
      <c r="AA146" s="11"/>
      <c r="AB146" s="11"/>
      <c r="AC146" s="11"/>
      <c r="AD146" s="11"/>
      <c r="AE146" s="11"/>
      <c r="AR146" s="218" t="s">
        <v>81</v>
      </c>
      <c r="AT146" s="219" t="s">
        <v>72</v>
      </c>
      <c r="AU146" s="219" t="s">
        <v>81</v>
      </c>
      <c r="AY146" s="218" t="s">
        <v>152</v>
      </c>
      <c r="BK146" s="220">
        <f>SUM(BK147:BK160)</f>
        <v>0</v>
      </c>
    </row>
    <row r="147" s="2" customFormat="1" ht="21.75" customHeight="1">
      <c r="A147" s="39"/>
      <c r="B147" s="40"/>
      <c r="C147" s="221" t="s">
        <v>173</v>
      </c>
      <c r="D147" s="221" t="s">
        <v>153</v>
      </c>
      <c r="E147" s="222" t="s">
        <v>1274</v>
      </c>
      <c r="F147" s="223" t="s">
        <v>1275</v>
      </c>
      <c r="G147" s="224" t="s">
        <v>700</v>
      </c>
      <c r="H147" s="225">
        <v>0.157</v>
      </c>
      <c r="I147" s="226"/>
      <c r="J147" s="227">
        <f>ROUND(I147*H147,2)</f>
        <v>0</v>
      </c>
      <c r="K147" s="228"/>
      <c r="L147" s="45"/>
      <c r="M147" s="229" t="s">
        <v>1</v>
      </c>
      <c r="N147" s="230" t="s">
        <v>38</v>
      </c>
      <c r="O147" s="92"/>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169</v>
      </c>
      <c r="AT147" s="233" t="s">
        <v>153</v>
      </c>
      <c r="AU147" s="233" t="s">
        <v>83</v>
      </c>
      <c r="AY147" s="18" t="s">
        <v>152</v>
      </c>
      <c r="BE147" s="234">
        <f>IF(N147="základní",J147,0)</f>
        <v>0</v>
      </c>
      <c r="BF147" s="234">
        <f>IF(N147="snížená",J147,0)</f>
        <v>0</v>
      </c>
      <c r="BG147" s="234">
        <f>IF(N147="zákl. přenesená",J147,0)</f>
        <v>0</v>
      </c>
      <c r="BH147" s="234">
        <f>IF(N147="sníž. přenesená",J147,0)</f>
        <v>0</v>
      </c>
      <c r="BI147" s="234">
        <f>IF(N147="nulová",J147,0)</f>
        <v>0</v>
      </c>
      <c r="BJ147" s="18" t="s">
        <v>81</v>
      </c>
      <c r="BK147" s="234">
        <f>ROUND(I147*H147,2)</f>
        <v>0</v>
      </c>
      <c r="BL147" s="18" t="s">
        <v>169</v>
      </c>
      <c r="BM147" s="233" t="s">
        <v>1429</v>
      </c>
    </row>
    <row r="148" s="2" customFormat="1">
      <c r="A148" s="39"/>
      <c r="B148" s="40"/>
      <c r="C148" s="41"/>
      <c r="D148" s="235" t="s">
        <v>159</v>
      </c>
      <c r="E148" s="41"/>
      <c r="F148" s="236" t="s">
        <v>1277</v>
      </c>
      <c r="G148" s="41"/>
      <c r="H148" s="41"/>
      <c r="I148" s="237"/>
      <c r="J148" s="41"/>
      <c r="K148" s="41"/>
      <c r="L148" s="45"/>
      <c r="M148" s="238"/>
      <c r="N148" s="239"/>
      <c r="O148" s="92"/>
      <c r="P148" s="92"/>
      <c r="Q148" s="92"/>
      <c r="R148" s="92"/>
      <c r="S148" s="92"/>
      <c r="T148" s="93"/>
      <c r="U148" s="39"/>
      <c r="V148" s="39"/>
      <c r="W148" s="39"/>
      <c r="X148" s="39"/>
      <c r="Y148" s="39"/>
      <c r="Z148" s="39"/>
      <c r="AA148" s="39"/>
      <c r="AB148" s="39"/>
      <c r="AC148" s="39"/>
      <c r="AD148" s="39"/>
      <c r="AE148" s="39"/>
      <c r="AT148" s="18" t="s">
        <v>159</v>
      </c>
      <c r="AU148" s="18" t="s">
        <v>83</v>
      </c>
    </row>
    <row r="149" s="14" customFormat="1">
      <c r="A149" s="14"/>
      <c r="B149" s="276"/>
      <c r="C149" s="277"/>
      <c r="D149" s="235" t="s">
        <v>897</v>
      </c>
      <c r="E149" s="278" t="s">
        <v>1</v>
      </c>
      <c r="F149" s="279" t="s">
        <v>1430</v>
      </c>
      <c r="G149" s="277"/>
      <c r="H149" s="280">
        <v>0.157</v>
      </c>
      <c r="I149" s="281"/>
      <c r="J149" s="277"/>
      <c r="K149" s="277"/>
      <c r="L149" s="282"/>
      <c r="M149" s="283"/>
      <c r="N149" s="284"/>
      <c r="O149" s="284"/>
      <c r="P149" s="284"/>
      <c r="Q149" s="284"/>
      <c r="R149" s="284"/>
      <c r="S149" s="284"/>
      <c r="T149" s="285"/>
      <c r="U149" s="14"/>
      <c r="V149" s="14"/>
      <c r="W149" s="14"/>
      <c r="X149" s="14"/>
      <c r="Y149" s="14"/>
      <c r="Z149" s="14"/>
      <c r="AA149" s="14"/>
      <c r="AB149" s="14"/>
      <c r="AC149" s="14"/>
      <c r="AD149" s="14"/>
      <c r="AE149" s="14"/>
      <c r="AT149" s="286" t="s">
        <v>897</v>
      </c>
      <c r="AU149" s="286" t="s">
        <v>83</v>
      </c>
      <c r="AV149" s="14" t="s">
        <v>83</v>
      </c>
      <c r="AW149" s="14" t="s">
        <v>30</v>
      </c>
      <c r="AX149" s="14" t="s">
        <v>73</v>
      </c>
      <c r="AY149" s="286" t="s">
        <v>152</v>
      </c>
    </row>
    <row r="150" s="15" customFormat="1">
      <c r="A150" s="15"/>
      <c r="B150" s="287"/>
      <c r="C150" s="288"/>
      <c r="D150" s="235" t="s">
        <v>897</v>
      </c>
      <c r="E150" s="289" t="s">
        <v>1</v>
      </c>
      <c r="F150" s="290" t="s">
        <v>899</v>
      </c>
      <c r="G150" s="288"/>
      <c r="H150" s="291">
        <v>0.157</v>
      </c>
      <c r="I150" s="292"/>
      <c r="J150" s="288"/>
      <c r="K150" s="288"/>
      <c r="L150" s="293"/>
      <c r="M150" s="294"/>
      <c r="N150" s="295"/>
      <c r="O150" s="295"/>
      <c r="P150" s="295"/>
      <c r="Q150" s="295"/>
      <c r="R150" s="295"/>
      <c r="S150" s="295"/>
      <c r="T150" s="296"/>
      <c r="U150" s="15"/>
      <c r="V150" s="15"/>
      <c r="W150" s="15"/>
      <c r="X150" s="15"/>
      <c r="Y150" s="15"/>
      <c r="Z150" s="15"/>
      <c r="AA150" s="15"/>
      <c r="AB150" s="15"/>
      <c r="AC150" s="15"/>
      <c r="AD150" s="15"/>
      <c r="AE150" s="15"/>
      <c r="AT150" s="297" t="s">
        <v>897</v>
      </c>
      <c r="AU150" s="297" t="s">
        <v>83</v>
      </c>
      <c r="AV150" s="15" t="s">
        <v>169</v>
      </c>
      <c r="AW150" s="15" t="s">
        <v>30</v>
      </c>
      <c r="AX150" s="15" t="s">
        <v>81</v>
      </c>
      <c r="AY150" s="297" t="s">
        <v>152</v>
      </c>
    </row>
    <row r="151" s="2" customFormat="1" ht="21.75" customHeight="1">
      <c r="A151" s="39"/>
      <c r="B151" s="40"/>
      <c r="C151" s="221" t="s">
        <v>177</v>
      </c>
      <c r="D151" s="221" t="s">
        <v>153</v>
      </c>
      <c r="E151" s="222" t="s">
        <v>1282</v>
      </c>
      <c r="F151" s="223" t="s">
        <v>1283</v>
      </c>
      <c r="G151" s="224" t="s">
        <v>700</v>
      </c>
      <c r="H151" s="225">
        <v>1.256</v>
      </c>
      <c r="I151" s="226"/>
      <c r="J151" s="227">
        <f>ROUND(I151*H151,2)</f>
        <v>0</v>
      </c>
      <c r="K151" s="228"/>
      <c r="L151" s="45"/>
      <c r="M151" s="229" t="s">
        <v>1</v>
      </c>
      <c r="N151" s="230" t="s">
        <v>38</v>
      </c>
      <c r="O151" s="92"/>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169</v>
      </c>
      <c r="AT151" s="233" t="s">
        <v>153</v>
      </c>
      <c r="AU151" s="233" t="s">
        <v>83</v>
      </c>
      <c r="AY151" s="18" t="s">
        <v>152</v>
      </c>
      <c r="BE151" s="234">
        <f>IF(N151="základní",J151,0)</f>
        <v>0</v>
      </c>
      <c r="BF151" s="234">
        <f>IF(N151="snížená",J151,0)</f>
        <v>0</v>
      </c>
      <c r="BG151" s="234">
        <f>IF(N151="zákl. přenesená",J151,0)</f>
        <v>0</v>
      </c>
      <c r="BH151" s="234">
        <f>IF(N151="sníž. přenesená",J151,0)</f>
        <v>0</v>
      </c>
      <c r="BI151" s="234">
        <f>IF(N151="nulová",J151,0)</f>
        <v>0</v>
      </c>
      <c r="BJ151" s="18" t="s">
        <v>81</v>
      </c>
      <c r="BK151" s="234">
        <f>ROUND(I151*H151,2)</f>
        <v>0</v>
      </c>
      <c r="BL151" s="18" t="s">
        <v>169</v>
      </c>
      <c r="BM151" s="233" t="s">
        <v>1431</v>
      </c>
    </row>
    <row r="152" s="2" customFormat="1">
      <c r="A152" s="39"/>
      <c r="B152" s="40"/>
      <c r="C152" s="41"/>
      <c r="D152" s="235" t="s">
        <v>159</v>
      </c>
      <c r="E152" s="41"/>
      <c r="F152" s="236" t="s">
        <v>1285</v>
      </c>
      <c r="G152" s="41"/>
      <c r="H152" s="41"/>
      <c r="I152" s="237"/>
      <c r="J152" s="41"/>
      <c r="K152" s="41"/>
      <c r="L152" s="45"/>
      <c r="M152" s="238"/>
      <c r="N152" s="239"/>
      <c r="O152" s="92"/>
      <c r="P152" s="92"/>
      <c r="Q152" s="92"/>
      <c r="R152" s="92"/>
      <c r="S152" s="92"/>
      <c r="T152" s="93"/>
      <c r="U152" s="39"/>
      <c r="V152" s="39"/>
      <c r="W152" s="39"/>
      <c r="X152" s="39"/>
      <c r="Y152" s="39"/>
      <c r="Z152" s="39"/>
      <c r="AA152" s="39"/>
      <c r="AB152" s="39"/>
      <c r="AC152" s="39"/>
      <c r="AD152" s="39"/>
      <c r="AE152" s="39"/>
      <c r="AT152" s="18" t="s">
        <v>159</v>
      </c>
      <c r="AU152" s="18" t="s">
        <v>83</v>
      </c>
    </row>
    <row r="153" s="14" customFormat="1">
      <c r="A153" s="14"/>
      <c r="B153" s="276"/>
      <c r="C153" s="277"/>
      <c r="D153" s="235" t="s">
        <v>897</v>
      </c>
      <c r="E153" s="278" t="s">
        <v>1</v>
      </c>
      <c r="F153" s="279" t="s">
        <v>1432</v>
      </c>
      <c r="G153" s="277"/>
      <c r="H153" s="280">
        <v>1.256</v>
      </c>
      <c r="I153" s="281"/>
      <c r="J153" s="277"/>
      <c r="K153" s="277"/>
      <c r="L153" s="282"/>
      <c r="M153" s="283"/>
      <c r="N153" s="284"/>
      <c r="O153" s="284"/>
      <c r="P153" s="284"/>
      <c r="Q153" s="284"/>
      <c r="R153" s="284"/>
      <c r="S153" s="284"/>
      <c r="T153" s="285"/>
      <c r="U153" s="14"/>
      <c r="V153" s="14"/>
      <c r="W153" s="14"/>
      <c r="X153" s="14"/>
      <c r="Y153" s="14"/>
      <c r="Z153" s="14"/>
      <c r="AA153" s="14"/>
      <c r="AB153" s="14"/>
      <c r="AC153" s="14"/>
      <c r="AD153" s="14"/>
      <c r="AE153" s="14"/>
      <c r="AT153" s="286" t="s">
        <v>897</v>
      </c>
      <c r="AU153" s="286" t="s">
        <v>83</v>
      </c>
      <c r="AV153" s="14" t="s">
        <v>83</v>
      </c>
      <c r="AW153" s="14" t="s">
        <v>30</v>
      </c>
      <c r="AX153" s="14" t="s">
        <v>73</v>
      </c>
      <c r="AY153" s="286" t="s">
        <v>152</v>
      </c>
    </row>
    <row r="154" s="15" customFormat="1">
      <c r="A154" s="15"/>
      <c r="B154" s="287"/>
      <c r="C154" s="288"/>
      <c r="D154" s="235" t="s">
        <v>897</v>
      </c>
      <c r="E154" s="289" t="s">
        <v>1</v>
      </c>
      <c r="F154" s="290" t="s">
        <v>899</v>
      </c>
      <c r="G154" s="288"/>
      <c r="H154" s="291">
        <v>1.256</v>
      </c>
      <c r="I154" s="292"/>
      <c r="J154" s="288"/>
      <c r="K154" s="288"/>
      <c r="L154" s="293"/>
      <c r="M154" s="294"/>
      <c r="N154" s="295"/>
      <c r="O154" s="295"/>
      <c r="P154" s="295"/>
      <c r="Q154" s="295"/>
      <c r="R154" s="295"/>
      <c r="S154" s="295"/>
      <c r="T154" s="296"/>
      <c r="U154" s="15"/>
      <c r="V154" s="15"/>
      <c r="W154" s="15"/>
      <c r="X154" s="15"/>
      <c r="Y154" s="15"/>
      <c r="Z154" s="15"/>
      <c r="AA154" s="15"/>
      <c r="AB154" s="15"/>
      <c r="AC154" s="15"/>
      <c r="AD154" s="15"/>
      <c r="AE154" s="15"/>
      <c r="AT154" s="297" t="s">
        <v>897</v>
      </c>
      <c r="AU154" s="297" t="s">
        <v>83</v>
      </c>
      <c r="AV154" s="15" t="s">
        <v>169</v>
      </c>
      <c r="AW154" s="15" t="s">
        <v>30</v>
      </c>
      <c r="AX154" s="15" t="s">
        <v>81</v>
      </c>
      <c r="AY154" s="297" t="s">
        <v>152</v>
      </c>
    </row>
    <row r="155" s="2" customFormat="1" ht="21.75" customHeight="1">
      <c r="A155" s="39"/>
      <c r="B155" s="40"/>
      <c r="C155" s="221" t="s">
        <v>182</v>
      </c>
      <c r="D155" s="221" t="s">
        <v>153</v>
      </c>
      <c r="E155" s="222" t="s">
        <v>1301</v>
      </c>
      <c r="F155" s="223" t="s">
        <v>1302</v>
      </c>
      <c r="G155" s="224" t="s">
        <v>195</v>
      </c>
      <c r="H155" s="225">
        <v>6.2800000000000002</v>
      </c>
      <c r="I155" s="226"/>
      <c r="J155" s="227">
        <f>ROUND(I155*H155,2)</f>
        <v>0</v>
      </c>
      <c r="K155" s="228"/>
      <c r="L155" s="45"/>
      <c r="M155" s="229" t="s">
        <v>1</v>
      </c>
      <c r="N155" s="230" t="s">
        <v>38</v>
      </c>
      <c r="O155" s="92"/>
      <c r="P155" s="231">
        <f>O155*H155</f>
        <v>0</v>
      </c>
      <c r="Q155" s="231">
        <v>0</v>
      </c>
      <c r="R155" s="231">
        <f>Q155*H155</f>
        <v>0</v>
      </c>
      <c r="S155" s="231">
        <v>0</v>
      </c>
      <c r="T155" s="232">
        <f>S155*H155</f>
        <v>0</v>
      </c>
      <c r="U155" s="39"/>
      <c r="V155" s="39"/>
      <c r="W155" s="39"/>
      <c r="X155" s="39"/>
      <c r="Y155" s="39"/>
      <c r="Z155" s="39"/>
      <c r="AA155" s="39"/>
      <c r="AB155" s="39"/>
      <c r="AC155" s="39"/>
      <c r="AD155" s="39"/>
      <c r="AE155" s="39"/>
      <c r="AR155" s="233" t="s">
        <v>169</v>
      </c>
      <c r="AT155" s="233" t="s">
        <v>153</v>
      </c>
      <c r="AU155" s="233" t="s">
        <v>83</v>
      </c>
      <c r="AY155" s="18" t="s">
        <v>152</v>
      </c>
      <c r="BE155" s="234">
        <f>IF(N155="základní",J155,0)</f>
        <v>0</v>
      </c>
      <c r="BF155" s="234">
        <f>IF(N155="snížená",J155,0)</f>
        <v>0</v>
      </c>
      <c r="BG155" s="234">
        <f>IF(N155="zákl. přenesená",J155,0)</f>
        <v>0</v>
      </c>
      <c r="BH155" s="234">
        <f>IF(N155="sníž. přenesená",J155,0)</f>
        <v>0</v>
      </c>
      <c r="BI155" s="234">
        <f>IF(N155="nulová",J155,0)</f>
        <v>0</v>
      </c>
      <c r="BJ155" s="18" t="s">
        <v>81</v>
      </c>
      <c r="BK155" s="234">
        <f>ROUND(I155*H155,2)</f>
        <v>0</v>
      </c>
      <c r="BL155" s="18" t="s">
        <v>169</v>
      </c>
      <c r="BM155" s="233" t="s">
        <v>1433</v>
      </c>
    </row>
    <row r="156" s="2" customFormat="1">
      <c r="A156" s="39"/>
      <c r="B156" s="40"/>
      <c r="C156" s="41"/>
      <c r="D156" s="235" t="s">
        <v>159</v>
      </c>
      <c r="E156" s="41"/>
      <c r="F156" s="236" t="s">
        <v>1304</v>
      </c>
      <c r="G156" s="41"/>
      <c r="H156" s="41"/>
      <c r="I156" s="237"/>
      <c r="J156" s="41"/>
      <c r="K156" s="41"/>
      <c r="L156" s="45"/>
      <c r="M156" s="238"/>
      <c r="N156" s="239"/>
      <c r="O156" s="92"/>
      <c r="P156" s="92"/>
      <c r="Q156" s="92"/>
      <c r="R156" s="92"/>
      <c r="S156" s="92"/>
      <c r="T156" s="93"/>
      <c r="U156" s="39"/>
      <c r="V156" s="39"/>
      <c r="W156" s="39"/>
      <c r="X156" s="39"/>
      <c r="Y156" s="39"/>
      <c r="Z156" s="39"/>
      <c r="AA156" s="39"/>
      <c r="AB156" s="39"/>
      <c r="AC156" s="39"/>
      <c r="AD156" s="39"/>
      <c r="AE156" s="39"/>
      <c r="AT156" s="18" t="s">
        <v>159</v>
      </c>
      <c r="AU156" s="18" t="s">
        <v>83</v>
      </c>
    </row>
    <row r="157" s="14" customFormat="1">
      <c r="A157" s="14"/>
      <c r="B157" s="276"/>
      <c r="C157" s="277"/>
      <c r="D157" s="235" t="s">
        <v>897</v>
      </c>
      <c r="E157" s="278" t="s">
        <v>1</v>
      </c>
      <c r="F157" s="279" t="s">
        <v>1434</v>
      </c>
      <c r="G157" s="277"/>
      <c r="H157" s="280">
        <v>6.2800000000000002</v>
      </c>
      <c r="I157" s="281"/>
      <c r="J157" s="277"/>
      <c r="K157" s="277"/>
      <c r="L157" s="282"/>
      <c r="M157" s="283"/>
      <c r="N157" s="284"/>
      <c r="O157" s="284"/>
      <c r="P157" s="284"/>
      <c r="Q157" s="284"/>
      <c r="R157" s="284"/>
      <c r="S157" s="284"/>
      <c r="T157" s="285"/>
      <c r="U157" s="14"/>
      <c r="V157" s="14"/>
      <c r="W157" s="14"/>
      <c r="X157" s="14"/>
      <c r="Y157" s="14"/>
      <c r="Z157" s="14"/>
      <c r="AA157" s="14"/>
      <c r="AB157" s="14"/>
      <c r="AC157" s="14"/>
      <c r="AD157" s="14"/>
      <c r="AE157" s="14"/>
      <c r="AT157" s="286" t="s">
        <v>897</v>
      </c>
      <c r="AU157" s="286" t="s">
        <v>83</v>
      </c>
      <c r="AV157" s="14" t="s">
        <v>83</v>
      </c>
      <c r="AW157" s="14" t="s">
        <v>30</v>
      </c>
      <c r="AX157" s="14" t="s">
        <v>73</v>
      </c>
      <c r="AY157" s="286" t="s">
        <v>152</v>
      </c>
    </row>
    <row r="158" s="15" customFormat="1">
      <c r="A158" s="15"/>
      <c r="B158" s="287"/>
      <c r="C158" s="288"/>
      <c r="D158" s="235" t="s">
        <v>897</v>
      </c>
      <c r="E158" s="289" t="s">
        <v>1</v>
      </c>
      <c r="F158" s="290" t="s">
        <v>899</v>
      </c>
      <c r="G158" s="288"/>
      <c r="H158" s="291">
        <v>6.2800000000000002</v>
      </c>
      <c r="I158" s="292"/>
      <c r="J158" s="288"/>
      <c r="K158" s="288"/>
      <c r="L158" s="293"/>
      <c r="M158" s="294"/>
      <c r="N158" s="295"/>
      <c r="O158" s="295"/>
      <c r="P158" s="295"/>
      <c r="Q158" s="295"/>
      <c r="R158" s="295"/>
      <c r="S158" s="295"/>
      <c r="T158" s="296"/>
      <c r="U158" s="15"/>
      <c r="V158" s="15"/>
      <c r="W158" s="15"/>
      <c r="X158" s="15"/>
      <c r="Y158" s="15"/>
      <c r="Z158" s="15"/>
      <c r="AA158" s="15"/>
      <c r="AB158" s="15"/>
      <c r="AC158" s="15"/>
      <c r="AD158" s="15"/>
      <c r="AE158" s="15"/>
      <c r="AT158" s="297" t="s">
        <v>897</v>
      </c>
      <c r="AU158" s="297" t="s">
        <v>83</v>
      </c>
      <c r="AV158" s="15" t="s">
        <v>169</v>
      </c>
      <c r="AW158" s="15" t="s">
        <v>30</v>
      </c>
      <c r="AX158" s="15" t="s">
        <v>81</v>
      </c>
      <c r="AY158" s="297" t="s">
        <v>152</v>
      </c>
    </row>
    <row r="159" s="2" customFormat="1" ht="21.75" customHeight="1">
      <c r="A159" s="39"/>
      <c r="B159" s="40"/>
      <c r="C159" s="221" t="s">
        <v>188</v>
      </c>
      <c r="D159" s="221" t="s">
        <v>153</v>
      </c>
      <c r="E159" s="222" t="s">
        <v>1306</v>
      </c>
      <c r="F159" s="223" t="s">
        <v>1307</v>
      </c>
      <c r="G159" s="224" t="s">
        <v>195</v>
      </c>
      <c r="H159" s="225">
        <v>6.2800000000000002</v>
      </c>
      <c r="I159" s="226"/>
      <c r="J159" s="227">
        <f>ROUND(I159*H159,2)</f>
        <v>0</v>
      </c>
      <c r="K159" s="228"/>
      <c r="L159" s="45"/>
      <c r="M159" s="229" t="s">
        <v>1</v>
      </c>
      <c r="N159" s="230" t="s">
        <v>38</v>
      </c>
      <c r="O159" s="92"/>
      <c r="P159" s="231">
        <f>O159*H159</f>
        <v>0</v>
      </c>
      <c r="Q159" s="231">
        <v>0</v>
      </c>
      <c r="R159" s="231">
        <f>Q159*H159</f>
        <v>0</v>
      </c>
      <c r="S159" s="231">
        <v>0</v>
      </c>
      <c r="T159" s="232">
        <f>S159*H159</f>
        <v>0</v>
      </c>
      <c r="U159" s="39"/>
      <c r="V159" s="39"/>
      <c r="W159" s="39"/>
      <c r="X159" s="39"/>
      <c r="Y159" s="39"/>
      <c r="Z159" s="39"/>
      <c r="AA159" s="39"/>
      <c r="AB159" s="39"/>
      <c r="AC159" s="39"/>
      <c r="AD159" s="39"/>
      <c r="AE159" s="39"/>
      <c r="AR159" s="233" t="s">
        <v>169</v>
      </c>
      <c r="AT159" s="233" t="s">
        <v>153</v>
      </c>
      <c r="AU159" s="233" t="s">
        <v>83</v>
      </c>
      <c r="AY159" s="18" t="s">
        <v>152</v>
      </c>
      <c r="BE159" s="234">
        <f>IF(N159="základní",J159,0)</f>
        <v>0</v>
      </c>
      <c r="BF159" s="234">
        <f>IF(N159="snížená",J159,0)</f>
        <v>0</v>
      </c>
      <c r="BG159" s="234">
        <f>IF(N159="zákl. přenesená",J159,0)</f>
        <v>0</v>
      </c>
      <c r="BH159" s="234">
        <f>IF(N159="sníž. přenesená",J159,0)</f>
        <v>0</v>
      </c>
      <c r="BI159" s="234">
        <f>IF(N159="nulová",J159,0)</f>
        <v>0</v>
      </c>
      <c r="BJ159" s="18" t="s">
        <v>81</v>
      </c>
      <c r="BK159" s="234">
        <f>ROUND(I159*H159,2)</f>
        <v>0</v>
      </c>
      <c r="BL159" s="18" t="s">
        <v>169</v>
      </c>
      <c r="BM159" s="233" t="s">
        <v>1435</v>
      </c>
    </row>
    <row r="160" s="2" customFormat="1">
      <c r="A160" s="39"/>
      <c r="B160" s="40"/>
      <c r="C160" s="41"/>
      <c r="D160" s="235" t="s">
        <v>159</v>
      </c>
      <c r="E160" s="41"/>
      <c r="F160" s="236" t="s">
        <v>1309</v>
      </c>
      <c r="G160" s="41"/>
      <c r="H160" s="41"/>
      <c r="I160" s="237"/>
      <c r="J160" s="41"/>
      <c r="K160" s="41"/>
      <c r="L160" s="45"/>
      <c r="M160" s="238"/>
      <c r="N160" s="239"/>
      <c r="O160" s="92"/>
      <c r="P160" s="92"/>
      <c r="Q160" s="92"/>
      <c r="R160" s="92"/>
      <c r="S160" s="92"/>
      <c r="T160" s="93"/>
      <c r="U160" s="39"/>
      <c r="V160" s="39"/>
      <c r="W160" s="39"/>
      <c r="X160" s="39"/>
      <c r="Y160" s="39"/>
      <c r="Z160" s="39"/>
      <c r="AA160" s="39"/>
      <c r="AB160" s="39"/>
      <c r="AC160" s="39"/>
      <c r="AD160" s="39"/>
      <c r="AE160" s="39"/>
      <c r="AT160" s="18" t="s">
        <v>159</v>
      </c>
      <c r="AU160" s="18" t="s">
        <v>83</v>
      </c>
    </row>
    <row r="161" s="11" customFormat="1" ht="22.8" customHeight="1">
      <c r="A161" s="11"/>
      <c r="B161" s="207"/>
      <c r="C161" s="208"/>
      <c r="D161" s="209" t="s">
        <v>72</v>
      </c>
      <c r="E161" s="260" t="s">
        <v>192</v>
      </c>
      <c r="F161" s="260" t="s">
        <v>920</v>
      </c>
      <c r="G161" s="208"/>
      <c r="H161" s="208"/>
      <c r="I161" s="211"/>
      <c r="J161" s="261">
        <f>BK161</f>
        <v>0</v>
      </c>
      <c r="K161" s="208"/>
      <c r="L161" s="213"/>
      <c r="M161" s="214"/>
      <c r="N161" s="215"/>
      <c r="O161" s="215"/>
      <c r="P161" s="216">
        <f>SUM(P162:P163)</f>
        <v>0</v>
      </c>
      <c r="Q161" s="215"/>
      <c r="R161" s="216">
        <f>SUM(R162:R163)</f>
        <v>0</v>
      </c>
      <c r="S161" s="215"/>
      <c r="T161" s="217">
        <f>SUM(T162:T163)</f>
        <v>0</v>
      </c>
      <c r="U161" s="11"/>
      <c r="V161" s="11"/>
      <c r="W161" s="11"/>
      <c r="X161" s="11"/>
      <c r="Y161" s="11"/>
      <c r="Z161" s="11"/>
      <c r="AA161" s="11"/>
      <c r="AB161" s="11"/>
      <c r="AC161" s="11"/>
      <c r="AD161" s="11"/>
      <c r="AE161" s="11"/>
      <c r="AR161" s="218" t="s">
        <v>81</v>
      </c>
      <c r="AT161" s="219" t="s">
        <v>72</v>
      </c>
      <c r="AU161" s="219" t="s">
        <v>81</v>
      </c>
      <c r="AY161" s="218" t="s">
        <v>152</v>
      </c>
      <c r="BK161" s="220">
        <f>SUM(BK162:BK163)</f>
        <v>0</v>
      </c>
    </row>
    <row r="162" s="2" customFormat="1" ht="33" customHeight="1">
      <c r="A162" s="39"/>
      <c r="B162" s="40"/>
      <c r="C162" s="221" t="s">
        <v>192</v>
      </c>
      <c r="D162" s="221" t="s">
        <v>153</v>
      </c>
      <c r="E162" s="222" t="s">
        <v>1436</v>
      </c>
      <c r="F162" s="223" t="s">
        <v>1437</v>
      </c>
      <c r="G162" s="224" t="s">
        <v>195</v>
      </c>
      <c r="H162" s="225">
        <v>40</v>
      </c>
      <c r="I162" s="226"/>
      <c r="J162" s="227">
        <f>ROUND(I162*H162,2)</f>
        <v>0</v>
      </c>
      <c r="K162" s="228"/>
      <c r="L162" s="45"/>
      <c r="M162" s="229" t="s">
        <v>1</v>
      </c>
      <c r="N162" s="230" t="s">
        <v>38</v>
      </c>
      <c r="O162" s="92"/>
      <c r="P162" s="231">
        <f>O162*H162</f>
        <v>0</v>
      </c>
      <c r="Q162" s="231">
        <v>0</v>
      </c>
      <c r="R162" s="231">
        <f>Q162*H162</f>
        <v>0</v>
      </c>
      <c r="S162" s="231">
        <v>0</v>
      </c>
      <c r="T162" s="232">
        <f>S162*H162</f>
        <v>0</v>
      </c>
      <c r="U162" s="39"/>
      <c r="V162" s="39"/>
      <c r="W162" s="39"/>
      <c r="X162" s="39"/>
      <c r="Y162" s="39"/>
      <c r="Z162" s="39"/>
      <c r="AA162" s="39"/>
      <c r="AB162" s="39"/>
      <c r="AC162" s="39"/>
      <c r="AD162" s="39"/>
      <c r="AE162" s="39"/>
      <c r="AR162" s="233" t="s">
        <v>169</v>
      </c>
      <c r="AT162" s="233" t="s">
        <v>153</v>
      </c>
      <c r="AU162" s="233" t="s">
        <v>83</v>
      </c>
      <c r="AY162" s="18" t="s">
        <v>152</v>
      </c>
      <c r="BE162" s="234">
        <f>IF(N162="základní",J162,0)</f>
        <v>0</v>
      </c>
      <c r="BF162" s="234">
        <f>IF(N162="snížená",J162,0)</f>
        <v>0</v>
      </c>
      <c r="BG162" s="234">
        <f>IF(N162="zákl. přenesená",J162,0)</f>
        <v>0</v>
      </c>
      <c r="BH162" s="234">
        <f>IF(N162="sníž. přenesená",J162,0)</f>
        <v>0</v>
      </c>
      <c r="BI162" s="234">
        <f>IF(N162="nulová",J162,0)</f>
        <v>0</v>
      </c>
      <c r="BJ162" s="18" t="s">
        <v>81</v>
      </c>
      <c r="BK162" s="234">
        <f>ROUND(I162*H162,2)</f>
        <v>0</v>
      </c>
      <c r="BL162" s="18" t="s">
        <v>169</v>
      </c>
      <c r="BM162" s="233" t="s">
        <v>1438</v>
      </c>
    </row>
    <row r="163" s="2" customFormat="1">
      <c r="A163" s="39"/>
      <c r="B163" s="40"/>
      <c r="C163" s="41"/>
      <c r="D163" s="235" t="s">
        <v>159</v>
      </c>
      <c r="E163" s="41"/>
      <c r="F163" s="236" t="s">
        <v>1439</v>
      </c>
      <c r="G163" s="41"/>
      <c r="H163" s="41"/>
      <c r="I163" s="237"/>
      <c r="J163" s="41"/>
      <c r="K163" s="41"/>
      <c r="L163" s="45"/>
      <c r="M163" s="238"/>
      <c r="N163" s="239"/>
      <c r="O163" s="92"/>
      <c r="P163" s="92"/>
      <c r="Q163" s="92"/>
      <c r="R163" s="92"/>
      <c r="S163" s="92"/>
      <c r="T163" s="93"/>
      <c r="U163" s="39"/>
      <c r="V163" s="39"/>
      <c r="W163" s="39"/>
      <c r="X163" s="39"/>
      <c r="Y163" s="39"/>
      <c r="Z163" s="39"/>
      <c r="AA163" s="39"/>
      <c r="AB163" s="39"/>
      <c r="AC163" s="39"/>
      <c r="AD163" s="39"/>
      <c r="AE163" s="39"/>
      <c r="AT163" s="18" t="s">
        <v>159</v>
      </c>
      <c r="AU163" s="18" t="s">
        <v>83</v>
      </c>
    </row>
    <row r="164" s="11" customFormat="1" ht="22.8" customHeight="1">
      <c r="A164" s="11"/>
      <c r="B164" s="207"/>
      <c r="C164" s="208"/>
      <c r="D164" s="209" t="s">
        <v>72</v>
      </c>
      <c r="E164" s="260" t="s">
        <v>968</v>
      </c>
      <c r="F164" s="260" t="s">
        <v>969</v>
      </c>
      <c r="G164" s="208"/>
      <c r="H164" s="208"/>
      <c r="I164" s="211"/>
      <c r="J164" s="261">
        <f>BK164</f>
        <v>0</v>
      </c>
      <c r="K164" s="208"/>
      <c r="L164" s="213"/>
      <c r="M164" s="214"/>
      <c r="N164" s="215"/>
      <c r="O164" s="215"/>
      <c r="P164" s="216">
        <f>SUM(P165:P166)</f>
        <v>0</v>
      </c>
      <c r="Q164" s="215"/>
      <c r="R164" s="216">
        <f>SUM(R165:R166)</f>
        <v>0</v>
      </c>
      <c r="S164" s="215"/>
      <c r="T164" s="217">
        <f>SUM(T165:T166)</f>
        <v>0</v>
      </c>
      <c r="U164" s="11"/>
      <c r="V164" s="11"/>
      <c r="W164" s="11"/>
      <c r="X164" s="11"/>
      <c r="Y164" s="11"/>
      <c r="Z164" s="11"/>
      <c r="AA164" s="11"/>
      <c r="AB164" s="11"/>
      <c r="AC164" s="11"/>
      <c r="AD164" s="11"/>
      <c r="AE164" s="11"/>
      <c r="AR164" s="218" t="s">
        <v>81</v>
      </c>
      <c r="AT164" s="219" t="s">
        <v>72</v>
      </c>
      <c r="AU164" s="219" t="s">
        <v>81</v>
      </c>
      <c r="AY164" s="218" t="s">
        <v>152</v>
      </c>
      <c r="BK164" s="220">
        <f>SUM(BK165:BK166)</f>
        <v>0</v>
      </c>
    </row>
    <row r="165" s="2" customFormat="1" ht="16.5" customHeight="1">
      <c r="A165" s="39"/>
      <c r="B165" s="40"/>
      <c r="C165" s="221" t="s">
        <v>199</v>
      </c>
      <c r="D165" s="221" t="s">
        <v>153</v>
      </c>
      <c r="E165" s="222" t="s">
        <v>1440</v>
      </c>
      <c r="F165" s="223" t="s">
        <v>1441</v>
      </c>
      <c r="G165" s="224" t="s">
        <v>950</v>
      </c>
      <c r="H165" s="225">
        <v>3.6160000000000001</v>
      </c>
      <c r="I165" s="226"/>
      <c r="J165" s="227">
        <f>ROUND(I165*H165,2)</f>
        <v>0</v>
      </c>
      <c r="K165" s="228"/>
      <c r="L165" s="45"/>
      <c r="M165" s="229" t="s">
        <v>1</v>
      </c>
      <c r="N165" s="230" t="s">
        <v>38</v>
      </c>
      <c r="O165" s="92"/>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169</v>
      </c>
      <c r="AT165" s="233" t="s">
        <v>153</v>
      </c>
      <c r="AU165" s="233" t="s">
        <v>83</v>
      </c>
      <c r="AY165" s="18" t="s">
        <v>152</v>
      </c>
      <c r="BE165" s="234">
        <f>IF(N165="základní",J165,0)</f>
        <v>0</v>
      </c>
      <c r="BF165" s="234">
        <f>IF(N165="snížená",J165,0)</f>
        <v>0</v>
      </c>
      <c r="BG165" s="234">
        <f>IF(N165="zákl. přenesená",J165,0)</f>
        <v>0</v>
      </c>
      <c r="BH165" s="234">
        <f>IF(N165="sníž. přenesená",J165,0)</f>
        <v>0</v>
      </c>
      <c r="BI165" s="234">
        <f>IF(N165="nulová",J165,0)</f>
        <v>0</v>
      </c>
      <c r="BJ165" s="18" t="s">
        <v>81</v>
      </c>
      <c r="BK165" s="234">
        <f>ROUND(I165*H165,2)</f>
        <v>0</v>
      </c>
      <c r="BL165" s="18" t="s">
        <v>169</v>
      </c>
      <c r="BM165" s="233" t="s">
        <v>1442</v>
      </c>
    </row>
    <row r="166" s="2" customFormat="1">
      <c r="A166" s="39"/>
      <c r="B166" s="40"/>
      <c r="C166" s="41"/>
      <c r="D166" s="235" t="s">
        <v>159</v>
      </c>
      <c r="E166" s="41"/>
      <c r="F166" s="236" t="s">
        <v>1443</v>
      </c>
      <c r="G166" s="41"/>
      <c r="H166" s="41"/>
      <c r="I166" s="237"/>
      <c r="J166" s="41"/>
      <c r="K166" s="41"/>
      <c r="L166" s="45"/>
      <c r="M166" s="238"/>
      <c r="N166" s="239"/>
      <c r="O166" s="92"/>
      <c r="P166" s="92"/>
      <c r="Q166" s="92"/>
      <c r="R166" s="92"/>
      <c r="S166" s="92"/>
      <c r="T166" s="93"/>
      <c r="U166" s="39"/>
      <c r="V166" s="39"/>
      <c r="W166" s="39"/>
      <c r="X166" s="39"/>
      <c r="Y166" s="39"/>
      <c r="Z166" s="39"/>
      <c r="AA166" s="39"/>
      <c r="AB166" s="39"/>
      <c r="AC166" s="39"/>
      <c r="AD166" s="39"/>
      <c r="AE166" s="39"/>
      <c r="AT166" s="18" t="s">
        <v>159</v>
      </c>
      <c r="AU166" s="18" t="s">
        <v>83</v>
      </c>
    </row>
    <row r="167" s="11" customFormat="1" ht="25.92" customHeight="1">
      <c r="A167" s="11"/>
      <c r="B167" s="207"/>
      <c r="C167" s="208"/>
      <c r="D167" s="209" t="s">
        <v>72</v>
      </c>
      <c r="E167" s="210" t="s">
        <v>287</v>
      </c>
      <c r="F167" s="210" t="s">
        <v>288</v>
      </c>
      <c r="G167" s="208"/>
      <c r="H167" s="208"/>
      <c r="I167" s="211"/>
      <c r="J167" s="212">
        <f>BK167</f>
        <v>0</v>
      </c>
      <c r="K167" s="208"/>
      <c r="L167" s="213"/>
      <c r="M167" s="214"/>
      <c r="N167" s="215"/>
      <c r="O167" s="215"/>
      <c r="P167" s="216">
        <f>P168+P225+P246+P257+P264</f>
        <v>0</v>
      </c>
      <c r="Q167" s="215"/>
      <c r="R167" s="216">
        <f>R168+R225+R246+R257+R264</f>
        <v>0</v>
      </c>
      <c r="S167" s="215"/>
      <c r="T167" s="217">
        <f>T168+T225+T246+T257+T264</f>
        <v>0</v>
      </c>
      <c r="U167" s="11"/>
      <c r="V167" s="11"/>
      <c r="W167" s="11"/>
      <c r="X167" s="11"/>
      <c r="Y167" s="11"/>
      <c r="Z167" s="11"/>
      <c r="AA167" s="11"/>
      <c r="AB167" s="11"/>
      <c r="AC167" s="11"/>
      <c r="AD167" s="11"/>
      <c r="AE167" s="11"/>
      <c r="AR167" s="218" t="s">
        <v>83</v>
      </c>
      <c r="AT167" s="219" t="s">
        <v>72</v>
      </c>
      <c r="AU167" s="219" t="s">
        <v>73</v>
      </c>
      <c r="AY167" s="218" t="s">
        <v>152</v>
      </c>
      <c r="BK167" s="220">
        <f>BK168+BK225+BK246+BK257+BK264</f>
        <v>0</v>
      </c>
    </row>
    <row r="168" s="11" customFormat="1" ht="22.8" customHeight="1">
      <c r="A168" s="11"/>
      <c r="B168" s="207"/>
      <c r="C168" s="208"/>
      <c r="D168" s="209" t="s">
        <v>72</v>
      </c>
      <c r="E168" s="260" t="s">
        <v>1444</v>
      </c>
      <c r="F168" s="260" t="s">
        <v>1445</v>
      </c>
      <c r="G168" s="208"/>
      <c r="H168" s="208"/>
      <c r="I168" s="211"/>
      <c r="J168" s="261">
        <f>BK168</f>
        <v>0</v>
      </c>
      <c r="K168" s="208"/>
      <c r="L168" s="213"/>
      <c r="M168" s="214"/>
      <c r="N168" s="215"/>
      <c r="O168" s="215"/>
      <c r="P168" s="216">
        <f>SUM(P169:P224)</f>
        <v>0</v>
      </c>
      <c r="Q168" s="215"/>
      <c r="R168" s="216">
        <f>SUM(R169:R224)</f>
        <v>0</v>
      </c>
      <c r="S168" s="215"/>
      <c r="T168" s="217">
        <f>SUM(T169:T224)</f>
        <v>0</v>
      </c>
      <c r="U168" s="11"/>
      <c r="V168" s="11"/>
      <c r="W168" s="11"/>
      <c r="X168" s="11"/>
      <c r="Y168" s="11"/>
      <c r="Z168" s="11"/>
      <c r="AA168" s="11"/>
      <c r="AB168" s="11"/>
      <c r="AC168" s="11"/>
      <c r="AD168" s="11"/>
      <c r="AE168" s="11"/>
      <c r="AR168" s="218" t="s">
        <v>83</v>
      </c>
      <c r="AT168" s="219" t="s">
        <v>72</v>
      </c>
      <c r="AU168" s="219" t="s">
        <v>81</v>
      </c>
      <c r="AY168" s="218" t="s">
        <v>152</v>
      </c>
      <c r="BK168" s="220">
        <f>SUM(BK169:BK224)</f>
        <v>0</v>
      </c>
    </row>
    <row r="169" s="2" customFormat="1" ht="21.75" customHeight="1">
      <c r="A169" s="39"/>
      <c r="B169" s="40"/>
      <c r="C169" s="221" t="s">
        <v>205</v>
      </c>
      <c r="D169" s="221" t="s">
        <v>153</v>
      </c>
      <c r="E169" s="222" t="s">
        <v>1446</v>
      </c>
      <c r="F169" s="223" t="s">
        <v>1447</v>
      </c>
      <c r="G169" s="224" t="s">
        <v>212</v>
      </c>
      <c r="H169" s="225">
        <v>32</v>
      </c>
      <c r="I169" s="226"/>
      <c r="J169" s="227">
        <f>ROUND(I169*H169,2)</f>
        <v>0</v>
      </c>
      <c r="K169" s="228"/>
      <c r="L169" s="45"/>
      <c r="M169" s="229" t="s">
        <v>1</v>
      </c>
      <c r="N169" s="230" t="s">
        <v>38</v>
      </c>
      <c r="O169" s="92"/>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225</v>
      </c>
      <c r="AT169" s="233" t="s">
        <v>153</v>
      </c>
      <c r="AU169" s="233" t="s">
        <v>83</v>
      </c>
      <c r="AY169" s="18" t="s">
        <v>152</v>
      </c>
      <c r="BE169" s="234">
        <f>IF(N169="základní",J169,0)</f>
        <v>0</v>
      </c>
      <c r="BF169" s="234">
        <f>IF(N169="snížená",J169,0)</f>
        <v>0</v>
      </c>
      <c r="BG169" s="234">
        <f>IF(N169="zákl. přenesená",J169,0)</f>
        <v>0</v>
      </c>
      <c r="BH169" s="234">
        <f>IF(N169="sníž. přenesená",J169,0)</f>
        <v>0</v>
      </c>
      <c r="BI169" s="234">
        <f>IF(N169="nulová",J169,0)</f>
        <v>0</v>
      </c>
      <c r="BJ169" s="18" t="s">
        <v>81</v>
      </c>
      <c r="BK169" s="234">
        <f>ROUND(I169*H169,2)</f>
        <v>0</v>
      </c>
      <c r="BL169" s="18" t="s">
        <v>225</v>
      </c>
      <c r="BM169" s="233" t="s">
        <v>1448</v>
      </c>
    </row>
    <row r="170" s="2" customFormat="1">
      <c r="A170" s="39"/>
      <c r="B170" s="40"/>
      <c r="C170" s="41"/>
      <c r="D170" s="235" t="s">
        <v>159</v>
      </c>
      <c r="E170" s="41"/>
      <c r="F170" s="236" t="s">
        <v>1449</v>
      </c>
      <c r="G170" s="41"/>
      <c r="H170" s="41"/>
      <c r="I170" s="237"/>
      <c r="J170" s="41"/>
      <c r="K170" s="41"/>
      <c r="L170" s="45"/>
      <c r="M170" s="238"/>
      <c r="N170" s="239"/>
      <c r="O170" s="92"/>
      <c r="P170" s="92"/>
      <c r="Q170" s="92"/>
      <c r="R170" s="92"/>
      <c r="S170" s="92"/>
      <c r="T170" s="93"/>
      <c r="U170" s="39"/>
      <c r="V170" s="39"/>
      <c r="W170" s="39"/>
      <c r="X170" s="39"/>
      <c r="Y170" s="39"/>
      <c r="Z170" s="39"/>
      <c r="AA170" s="39"/>
      <c r="AB170" s="39"/>
      <c r="AC170" s="39"/>
      <c r="AD170" s="39"/>
      <c r="AE170" s="39"/>
      <c r="AT170" s="18" t="s">
        <v>159</v>
      </c>
      <c r="AU170" s="18" t="s">
        <v>83</v>
      </c>
    </row>
    <row r="171" s="14" customFormat="1">
      <c r="A171" s="14"/>
      <c r="B171" s="276"/>
      <c r="C171" s="277"/>
      <c r="D171" s="235" t="s">
        <v>897</v>
      </c>
      <c r="E171" s="278" t="s">
        <v>1</v>
      </c>
      <c r="F171" s="279" t="s">
        <v>1450</v>
      </c>
      <c r="G171" s="277"/>
      <c r="H171" s="280">
        <v>32</v>
      </c>
      <c r="I171" s="281"/>
      <c r="J171" s="277"/>
      <c r="K171" s="277"/>
      <c r="L171" s="282"/>
      <c r="M171" s="283"/>
      <c r="N171" s="284"/>
      <c r="O171" s="284"/>
      <c r="P171" s="284"/>
      <c r="Q171" s="284"/>
      <c r="R171" s="284"/>
      <c r="S171" s="284"/>
      <c r="T171" s="285"/>
      <c r="U171" s="14"/>
      <c r="V171" s="14"/>
      <c r="W171" s="14"/>
      <c r="X171" s="14"/>
      <c r="Y171" s="14"/>
      <c r="Z171" s="14"/>
      <c r="AA171" s="14"/>
      <c r="AB171" s="14"/>
      <c r="AC171" s="14"/>
      <c r="AD171" s="14"/>
      <c r="AE171" s="14"/>
      <c r="AT171" s="286" t="s">
        <v>897</v>
      </c>
      <c r="AU171" s="286" t="s">
        <v>83</v>
      </c>
      <c r="AV171" s="14" t="s">
        <v>83</v>
      </c>
      <c r="AW171" s="14" t="s">
        <v>30</v>
      </c>
      <c r="AX171" s="14" t="s">
        <v>73</v>
      </c>
      <c r="AY171" s="286" t="s">
        <v>152</v>
      </c>
    </row>
    <row r="172" s="15" customFormat="1">
      <c r="A172" s="15"/>
      <c r="B172" s="287"/>
      <c r="C172" s="288"/>
      <c r="D172" s="235" t="s">
        <v>897</v>
      </c>
      <c r="E172" s="289" t="s">
        <v>1</v>
      </c>
      <c r="F172" s="290" t="s">
        <v>899</v>
      </c>
      <c r="G172" s="288"/>
      <c r="H172" s="291">
        <v>32</v>
      </c>
      <c r="I172" s="292"/>
      <c r="J172" s="288"/>
      <c r="K172" s="288"/>
      <c r="L172" s="293"/>
      <c r="M172" s="294"/>
      <c r="N172" s="295"/>
      <c r="O172" s="295"/>
      <c r="P172" s="295"/>
      <c r="Q172" s="295"/>
      <c r="R172" s="295"/>
      <c r="S172" s="295"/>
      <c r="T172" s="296"/>
      <c r="U172" s="15"/>
      <c r="V172" s="15"/>
      <c r="W172" s="15"/>
      <c r="X172" s="15"/>
      <c r="Y172" s="15"/>
      <c r="Z172" s="15"/>
      <c r="AA172" s="15"/>
      <c r="AB172" s="15"/>
      <c r="AC172" s="15"/>
      <c r="AD172" s="15"/>
      <c r="AE172" s="15"/>
      <c r="AT172" s="297" t="s">
        <v>897</v>
      </c>
      <c r="AU172" s="297" t="s">
        <v>83</v>
      </c>
      <c r="AV172" s="15" t="s">
        <v>169</v>
      </c>
      <c r="AW172" s="15" t="s">
        <v>30</v>
      </c>
      <c r="AX172" s="15" t="s">
        <v>81</v>
      </c>
      <c r="AY172" s="297" t="s">
        <v>152</v>
      </c>
    </row>
    <row r="173" s="2" customFormat="1" ht="33" customHeight="1">
      <c r="A173" s="39"/>
      <c r="B173" s="40"/>
      <c r="C173" s="221" t="s">
        <v>209</v>
      </c>
      <c r="D173" s="221" t="s">
        <v>153</v>
      </c>
      <c r="E173" s="222" t="s">
        <v>1451</v>
      </c>
      <c r="F173" s="223" t="s">
        <v>1452</v>
      </c>
      <c r="G173" s="224" t="s">
        <v>212</v>
      </c>
      <c r="H173" s="225">
        <v>12.800000000000001</v>
      </c>
      <c r="I173" s="226"/>
      <c r="J173" s="227">
        <f>ROUND(I173*H173,2)</f>
        <v>0</v>
      </c>
      <c r="K173" s="228"/>
      <c r="L173" s="45"/>
      <c r="M173" s="229" t="s">
        <v>1</v>
      </c>
      <c r="N173" s="230" t="s">
        <v>38</v>
      </c>
      <c r="O173" s="92"/>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225</v>
      </c>
      <c r="AT173" s="233" t="s">
        <v>153</v>
      </c>
      <c r="AU173" s="233" t="s">
        <v>83</v>
      </c>
      <c r="AY173" s="18" t="s">
        <v>152</v>
      </c>
      <c r="BE173" s="234">
        <f>IF(N173="základní",J173,0)</f>
        <v>0</v>
      </c>
      <c r="BF173" s="234">
        <f>IF(N173="snížená",J173,0)</f>
        <v>0</v>
      </c>
      <c r="BG173" s="234">
        <f>IF(N173="zákl. přenesená",J173,0)</f>
        <v>0</v>
      </c>
      <c r="BH173" s="234">
        <f>IF(N173="sníž. přenesená",J173,0)</f>
        <v>0</v>
      </c>
      <c r="BI173" s="234">
        <f>IF(N173="nulová",J173,0)</f>
        <v>0</v>
      </c>
      <c r="BJ173" s="18" t="s">
        <v>81</v>
      </c>
      <c r="BK173" s="234">
        <f>ROUND(I173*H173,2)</f>
        <v>0</v>
      </c>
      <c r="BL173" s="18" t="s">
        <v>225</v>
      </c>
      <c r="BM173" s="233" t="s">
        <v>1453</v>
      </c>
    </row>
    <row r="174" s="2" customFormat="1">
      <c r="A174" s="39"/>
      <c r="B174" s="40"/>
      <c r="C174" s="41"/>
      <c r="D174" s="235" t="s">
        <v>159</v>
      </c>
      <c r="E174" s="41"/>
      <c r="F174" s="236" t="s">
        <v>1454</v>
      </c>
      <c r="G174" s="41"/>
      <c r="H174" s="41"/>
      <c r="I174" s="237"/>
      <c r="J174" s="41"/>
      <c r="K174" s="41"/>
      <c r="L174" s="45"/>
      <c r="M174" s="238"/>
      <c r="N174" s="239"/>
      <c r="O174" s="92"/>
      <c r="P174" s="92"/>
      <c r="Q174" s="92"/>
      <c r="R174" s="92"/>
      <c r="S174" s="92"/>
      <c r="T174" s="93"/>
      <c r="U174" s="39"/>
      <c r="V174" s="39"/>
      <c r="W174" s="39"/>
      <c r="X174" s="39"/>
      <c r="Y174" s="39"/>
      <c r="Z174" s="39"/>
      <c r="AA174" s="39"/>
      <c r="AB174" s="39"/>
      <c r="AC174" s="39"/>
      <c r="AD174" s="39"/>
      <c r="AE174" s="39"/>
      <c r="AT174" s="18" t="s">
        <v>159</v>
      </c>
      <c r="AU174" s="18" t="s">
        <v>83</v>
      </c>
    </row>
    <row r="175" s="14" customFormat="1">
      <c r="A175" s="14"/>
      <c r="B175" s="276"/>
      <c r="C175" s="277"/>
      <c r="D175" s="235" t="s">
        <v>897</v>
      </c>
      <c r="E175" s="278" t="s">
        <v>1</v>
      </c>
      <c r="F175" s="279" t="s">
        <v>1455</v>
      </c>
      <c r="G175" s="277"/>
      <c r="H175" s="280">
        <v>12.800000000000001</v>
      </c>
      <c r="I175" s="281"/>
      <c r="J175" s="277"/>
      <c r="K175" s="277"/>
      <c r="L175" s="282"/>
      <c r="M175" s="283"/>
      <c r="N175" s="284"/>
      <c r="O175" s="284"/>
      <c r="P175" s="284"/>
      <c r="Q175" s="284"/>
      <c r="R175" s="284"/>
      <c r="S175" s="284"/>
      <c r="T175" s="285"/>
      <c r="U175" s="14"/>
      <c r="V175" s="14"/>
      <c r="W175" s="14"/>
      <c r="X175" s="14"/>
      <c r="Y175" s="14"/>
      <c r="Z175" s="14"/>
      <c r="AA175" s="14"/>
      <c r="AB175" s="14"/>
      <c r="AC175" s="14"/>
      <c r="AD175" s="14"/>
      <c r="AE175" s="14"/>
      <c r="AT175" s="286" t="s">
        <v>897</v>
      </c>
      <c r="AU175" s="286" t="s">
        <v>83</v>
      </c>
      <c r="AV175" s="14" t="s">
        <v>83</v>
      </c>
      <c r="AW175" s="14" t="s">
        <v>30</v>
      </c>
      <c r="AX175" s="14" t="s">
        <v>73</v>
      </c>
      <c r="AY175" s="286" t="s">
        <v>152</v>
      </c>
    </row>
    <row r="176" s="15" customFormat="1">
      <c r="A176" s="15"/>
      <c r="B176" s="287"/>
      <c r="C176" s="288"/>
      <c r="D176" s="235" t="s">
        <v>897</v>
      </c>
      <c r="E176" s="289" t="s">
        <v>1</v>
      </c>
      <c r="F176" s="290" t="s">
        <v>899</v>
      </c>
      <c r="G176" s="288"/>
      <c r="H176" s="291">
        <v>12.800000000000001</v>
      </c>
      <c r="I176" s="292"/>
      <c r="J176" s="288"/>
      <c r="K176" s="288"/>
      <c r="L176" s="293"/>
      <c r="M176" s="294"/>
      <c r="N176" s="295"/>
      <c r="O176" s="295"/>
      <c r="P176" s="295"/>
      <c r="Q176" s="295"/>
      <c r="R176" s="295"/>
      <c r="S176" s="295"/>
      <c r="T176" s="296"/>
      <c r="U176" s="15"/>
      <c r="V176" s="15"/>
      <c r="W176" s="15"/>
      <c r="X176" s="15"/>
      <c r="Y176" s="15"/>
      <c r="Z176" s="15"/>
      <c r="AA176" s="15"/>
      <c r="AB176" s="15"/>
      <c r="AC176" s="15"/>
      <c r="AD176" s="15"/>
      <c r="AE176" s="15"/>
      <c r="AT176" s="297" t="s">
        <v>897</v>
      </c>
      <c r="AU176" s="297" t="s">
        <v>83</v>
      </c>
      <c r="AV176" s="15" t="s">
        <v>169</v>
      </c>
      <c r="AW176" s="15" t="s">
        <v>30</v>
      </c>
      <c r="AX176" s="15" t="s">
        <v>81</v>
      </c>
      <c r="AY176" s="297" t="s">
        <v>152</v>
      </c>
    </row>
    <row r="177" s="2" customFormat="1" ht="33" customHeight="1">
      <c r="A177" s="39"/>
      <c r="B177" s="40"/>
      <c r="C177" s="221" t="s">
        <v>214</v>
      </c>
      <c r="D177" s="221" t="s">
        <v>153</v>
      </c>
      <c r="E177" s="222" t="s">
        <v>1456</v>
      </c>
      <c r="F177" s="223" t="s">
        <v>1457</v>
      </c>
      <c r="G177" s="224" t="s">
        <v>212</v>
      </c>
      <c r="H177" s="225">
        <v>60.5</v>
      </c>
      <c r="I177" s="226"/>
      <c r="J177" s="227">
        <f>ROUND(I177*H177,2)</f>
        <v>0</v>
      </c>
      <c r="K177" s="228"/>
      <c r="L177" s="45"/>
      <c r="M177" s="229" t="s">
        <v>1</v>
      </c>
      <c r="N177" s="230" t="s">
        <v>38</v>
      </c>
      <c r="O177" s="92"/>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225</v>
      </c>
      <c r="AT177" s="233" t="s">
        <v>153</v>
      </c>
      <c r="AU177" s="233" t="s">
        <v>83</v>
      </c>
      <c r="AY177" s="18" t="s">
        <v>152</v>
      </c>
      <c r="BE177" s="234">
        <f>IF(N177="základní",J177,0)</f>
        <v>0</v>
      </c>
      <c r="BF177" s="234">
        <f>IF(N177="snížená",J177,0)</f>
        <v>0</v>
      </c>
      <c r="BG177" s="234">
        <f>IF(N177="zákl. přenesená",J177,0)</f>
        <v>0</v>
      </c>
      <c r="BH177" s="234">
        <f>IF(N177="sníž. přenesená",J177,0)</f>
        <v>0</v>
      </c>
      <c r="BI177" s="234">
        <f>IF(N177="nulová",J177,0)</f>
        <v>0</v>
      </c>
      <c r="BJ177" s="18" t="s">
        <v>81</v>
      </c>
      <c r="BK177" s="234">
        <f>ROUND(I177*H177,2)</f>
        <v>0</v>
      </c>
      <c r="BL177" s="18" t="s">
        <v>225</v>
      </c>
      <c r="BM177" s="233" t="s">
        <v>1458</v>
      </c>
    </row>
    <row r="178" s="2" customFormat="1">
      <c r="A178" s="39"/>
      <c r="B178" s="40"/>
      <c r="C178" s="41"/>
      <c r="D178" s="235" t="s">
        <v>159</v>
      </c>
      <c r="E178" s="41"/>
      <c r="F178" s="236" t="s">
        <v>1459</v>
      </c>
      <c r="G178" s="41"/>
      <c r="H178" s="41"/>
      <c r="I178" s="237"/>
      <c r="J178" s="41"/>
      <c r="K178" s="41"/>
      <c r="L178" s="45"/>
      <c r="M178" s="238"/>
      <c r="N178" s="239"/>
      <c r="O178" s="92"/>
      <c r="P178" s="92"/>
      <c r="Q178" s="92"/>
      <c r="R178" s="92"/>
      <c r="S178" s="92"/>
      <c r="T178" s="93"/>
      <c r="U178" s="39"/>
      <c r="V178" s="39"/>
      <c r="W178" s="39"/>
      <c r="X178" s="39"/>
      <c r="Y178" s="39"/>
      <c r="Z178" s="39"/>
      <c r="AA178" s="39"/>
      <c r="AB178" s="39"/>
      <c r="AC178" s="39"/>
      <c r="AD178" s="39"/>
      <c r="AE178" s="39"/>
      <c r="AT178" s="18" t="s">
        <v>159</v>
      </c>
      <c r="AU178" s="18" t="s">
        <v>83</v>
      </c>
    </row>
    <row r="179" s="14" customFormat="1">
      <c r="A179" s="14"/>
      <c r="B179" s="276"/>
      <c r="C179" s="277"/>
      <c r="D179" s="235" t="s">
        <v>897</v>
      </c>
      <c r="E179" s="278" t="s">
        <v>1</v>
      </c>
      <c r="F179" s="279" t="s">
        <v>1460</v>
      </c>
      <c r="G179" s="277"/>
      <c r="H179" s="280">
        <v>21.600000000000001</v>
      </c>
      <c r="I179" s="281"/>
      <c r="J179" s="277"/>
      <c r="K179" s="277"/>
      <c r="L179" s="282"/>
      <c r="M179" s="283"/>
      <c r="N179" s="284"/>
      <c r="O179" s="284"/>
      <c r="P179" s="284"/>
      <c r="Q179" s="284"/>
      <c r="R179" s="284"/>
      <c r="S179" s="284"/>
      <c r="T179" s="285"/>
      <c r="U179" s="14"/>
      <c r="V179" s="14"/>
      <c r="W179" s="14"/>
      <c r="X179" s="14"/>
      <c r="Y179" s="14"/>
      <c r="Z179" s="14"/>
      <c r="AA179" s="14"/>
      <c r="AB179" s="14"/>
      <c r="AC179" s="14"/>
      <c r="AD179" s="14"/>
      <c r="AE179" s="14"/>
      <c r="AT179" s="286" t="s">
        <v>897</v>
      </c>
      <c r="AU179" s="286" t="s">
        <v>83</v>
      </c>
      <c r="AV179" s="14" t="s">
        <v>83</v>
      </c>
      <c r="AW179" s="14" t="s">
        <v>30</v>
      </c>
      <c r="AX179" s="14" t="s">
        <v>73</v>
      </c>
      <c r="AY179" s="286" t="s">
        <v>152</v>
      </c>
    </row>
    <row r="180" s="14" customFormat="1">
      <c r="A180" s="14"/>
      <c r="B180" s="276"/>
      <c r="C180" s="277"/>
      <c r="D180" s="235" t="s">
        <v>897</v>
      </c>
      <c r="E180" s="278" t="s">
        <v>1</v>
      </c>
      <c r="F180" s="279" t="s">
        <v>1461</v>
      </c>
      <c r="G180" s="277"/>
      <c r="H180" s="280">
        <v>12.5</v>
      </c>
      <c r="I180" s="281"/>
      <c r="J180" s="277"/>
      <c r="K180" s="277"/>
      <c r="L180" s="282"/>
      <c r="M180" s="283"/>
      <c r="N180" s="284"/>
      <c r="O180" s="284"/>
      <c r="P180" s="284"/>
      <c r="Q180" s="284"/>
      <c r="R180" s="284"/>
      <c r="S180" s="284"/>
      <c r="T180" s="285"/>
      <c r="U180" s="14"/>
      <c r="V180" s="14"/>
      <c r="W180" s="14"/>
      <c r="X180" s="14"/>
      <c r="Y180" s="14"/>
      <c r="Z180" s="14"/>
      <c r="AA180" s="14"/>
      <c r="AB180" s="14"/>
      <c r="AC180" s="14"/>
      <c r="AD180" s="14"/>
      <c r="AE180" s="14"/>
      <c r="AT180" s="286" t="s">
        <v>897</v>
      </c>
      <c r="AU180" s="286" t="s">
        <v>83</v>
      </c>
      <c r="AV180" s="14" t="s">
        <v>83</v>
      </c>
      <c r="AW180" s="14" t="s">
        <v>30</v>
      </c>
      <c r="AX180" s="14" t="s">
        <v>73</v>
      </c>
      <c r="AY180" s="286" t="s">
        <v>152</v>
      </c>
    </row>
    <row r="181" s="14" customFormat="1">
      <c r="A181" s="14"/>
      <c r="B181" s="276"/>
      <c r="C181" s="277"/>
      <c r="D181" s="235" t="s">
        <v>897</v>
      </c>
      <c r="E181" s="278" t="s">
        <v>1</v>
      </c>
      <c r="F181" s="279" t="s">
        <v>1462</v>
      </c>
      <c r="G181" s="277"/>
      <c r="H181" s="280">
        <v>26.399999999999999</v>
      </c>
      <c r="I181" s="281"/>
      <c r="J181" s="277"/>
      <c r="K181" s="277"/>
      <c r="L181" s="282"/>
      <c r="M181" s="283"/>
      <c r="N181" s="284"/>
      <c r="O181" s="284"/>
      <c r="P181" s="284"/>
      <c r="Q181" s="284"/>
      <c r="R181" s="284"/>
      <c r="S181" s="284"/>
      <c r="T181" s="285"/>
      <c r="U181" s="14"/>
      <c r="V181" s="14"/>
      <c r="W181" s="14"/>
      <c r="X181" s="14"/>
      <c r="Y181" s="14"/>
      <c r="Z181" s="14"/>
      <c r="AA181" s="14"/>
      <c r="AB181" s="14"/>
      <c r="AC181" s="14"/>
      <c r="AD181" s="14"/>
      <c r="AE181" s="14"/>
      <c r="AT181" s="286" t="s">
        <v>897</v>
      </c>
      <c r="AU181" s="286" t="s">
        <v>83</v>
      </c>
      <c r="AV181" s="14" t="s">
        <v>83</v>
      </c>
      <c r="AW181" s="14" t="s">
        <v>30</v>
      </c>
      <c r="AX181" s="14" t="s">
        <v>73</v>
      </c>
      <c r="AY181" s="286" t="s">
        <v>152</v>
      </c>
    </row>
    <row r="182" s="15" customFormat="1">
      <c r="A182" s="15"/>
      <c r="B182" s="287"/>
      <c r="C182" s="288"/>
      <c r="D182" s="235" t="s">
        <v>897</v>
      </c>
      <c r="E182" s="289" t="s">
        <v>1</v>
      </c>
      <c r="F182" s="290" t="s">
        <v>899</v>
      </c>
      <c r="G182" s="288"/>
      <c r="H182" s="291">
        <v>60.5</v>
      </c>
      <c r="I182" s="292"/>
      <c r="J182" s="288"/>
      <c r="K182" s="288"/>
      <c r="L182" s="293"/>
      <c r="M182" s="294"/>
      <c r="N182" s="295"/>
      <c r="O182" s="295"/>
      <c r="P182" s="295"/>
      <c r="Q182" s="295"/>
      <c r="R182" s="295"/>
      <c r="S182" s="295"/>
      <c r="T182" s="296"/>
      <c r="U182" s="15"/>
      <c r="V182" s="15"/>
      <c r="W182" s="15"/>
      <c r="X182" s="15"/>
      <c r="Y182" s="15"/>
      <c r="Z182" s="15"/>
      <c r="AA182" s="15"/>
      <c r="AB182" s="15"/>
      <c r="AC182" s="15"/>
      <c r="AD182" s="15"/>
      <c r="AE182" s="15"/>
      <c r="AT182" s="297" t="s">
        <v>897</v>
      </c>
      <c r="AU182" s="297" t="s">
        <v>83</v>
      </c>
      <c r="AV182" s="15" t="s">
        <v>169</v>
      </c>
      <c r="AW182" s="15" t="s">
        <v>30</v>
      </c>
      <c r="AX182" s="15" t="s">
        <v>81</v>
      </c>
      <c r="AY182" s="297" t="s">
        <v>152</v>
      </c>
    </row>
    <row r="183" s="2" customFormat="1" ht="16.5" customHeight="1">
      <c r="A183" s="39"/>
      <c r="B183" s="40"/>
      <c r="C183" s="240" t="s">
        <v>218</v>
      </c>
      <c r="D183" s="240" t="s">
        <v>200</v>
      </c>
      <c r="E183" s="241" t="s">
        <v>1463</v>
      </c>
      <c r="F183" s="242" t="s">
        <v>1464</v>
      </c>
      <c r="G183" s="243" t="s">
        <v>700</v>
      </c>
      <c r="H183" s="244">
        <v>2.379</v>
      </c>
      <c r="I183" s="245"/>
      <c r="J183" s="246">
        <f>ROUND(I183*H183,2)</f>
        <v>0</v>
      </c>
      <c r="K183" s="247"/>
      <c r="L183" s="248"/>
      <c r="M183" s="249" t="s">
        <v>1</v>
      </c>
      <c r="N183" s="250" t="s">
        <v>38</v>
      </c>
      <c r="O183" s="92"/>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306</v>
      </c>
      <c r="AT183" s="233" t="s">
        <v>200</v>
      </c>
      <c r="AU183" s="233" t="s">
        <v>83</v>
      </c>
      <c r="AY183" s="18" t="s">
        <v>152</v>
      </c>
      <c r="BE183" s="234">
        <f>IF(N183="základní",J183,0)</f>
        <v>0</v>
      </c>
      <c r="BF183" s="234">
        <f>IF(N183="snížená",J183,0)</f>
        <v>0</v>
      </c>
      <c r="BG183" s="234">
        <f>IF(N183="zákl. přenesená",J183,0)</f>
        <v>0</v>
      </c>
      <c r="BH183" s="234">
        <f>IF(N183="sníž. přenesená",J183,0)</f>
        <v>0</v>
      </c>
      <c r="BI183" s="234">
        <f>IF(N183="nulová",J183,0)</f>
        <v>0</v>
      </c>
      <c r="BJ183" s="18" t="s">
        <v>81</v>
      </c>
      <c r="BK183" s="234">
        <f>ROUND(I183*H183,2)</f>
        <v>0</v>
      </c>
      <c r="BL183" s="18" t="s">
        <v>225</v>
      </c>
      <c r="BM183" s="233" t="s">
        <v>1465</v>
      </c>
    </row>
    <row r="184" s="2" customFormat="1">
      <c r="A184" s="39"/>
      <c r="B184" s="40"/>
      <c r="C184" s="41"/>
      <c r="D184" s="235" t="s">
        <v>159</v>
      </c>
      <c r="E184" s="41"/>
      <c r="F184" s="236" t="s">
        <v>1464</v>
      </c>
      <c r="G184" s="41"/>
      <c r="H184" s="41"/>
      <c r="I184" s="237"/>
      <c r="J184" s="41"/>
      <c r="K184" s="41"/>
      <c r="L184" s="45"/>
      <c r="M184" s="238"/>
      <c r="N184" s="239"/>
      <c r="O184" s="92"/>
      <c r="P184" s="92"/>
      <c r="Q184" s="92"/>
      <c r="R184" s="92"/>
      <c r="S184" s="92"/>
      <c r="T184" s="93"/>
      <c r="U184" s="39"/>
      <c r="V184" s="39"/>
      <c r="W184" s="39"/>
      <c r="X184" s="39"/>
      <c r="Y184" s="39"/>
      <c r="Z184" s="39"/>
      <c r="AA184" s="39"/>
      <c r="AB184" s="39"/>
      <c r="AC184" s="39"/>
      <c r="AD184" s="39"/>
      <c r="AE184" s="39"/>
      <c r="AT184" s="18" t="s">
        <v>159</v>
      </c>
      <c r="AU184" s="18" t="s">
        <v>83</v>
      </c>
    </row>
    <row r="185" s="14" customFormat="1">
      <c r="A185" s="14"/>
      <c r="B185" s="276"/>
      <c r="C185" s="277"/>
      <c r="D185" s="235" t="s">
        <v>897</v>
      </c>
      <c r="E185" s="278" t="s">
        <v>1</v>
      </c>
      <c r="F185" s="279" t="s">
        <v>1466</v>
      </c>
      <c r="G185" s="277"/>
      <c r="H185" s="280">
        <v>0.67600000000000005</v>
      </c>
      <c r="I185" s="281"/>
      <c r="J185" s="277"/>
      <c r="K185" s="277"/>
      <c r="L185" s="282"/>
      <c r="M185" s="283"/>
      <c r="N185" s="284"/>
      <c r="O185" s="284"/>
      <c r="P185" s="284"/>
      <c r="Q185" s="284"/>
      <c r="R185" s="284"/>
      <c r="S185" s="284"/>
      <c r="T185" s="285"/>
      <c r="U185" s="14"/>
      <c r="V185" s="14"/>
      <c r="W185" s="14"/>
      <c r="X185" s="14"/>
      <c r="Y185" s="14"/>
      <c r="Z185" s="14"/>
      <c r="AA185" s="14"/>
      <c r="AB185" s="14"/>
      <c r="AC185" s="14"/>
      <c r="AD185" s="14"/>
      <c r="AE185" s="14"/>
      <c r="AT185" s="286" t="s">
        <v>897</v>
      </c>
      <c r="AU185" s="286" t="s">
        <v>83</v>
      </c>
      <c r="AV185" s="14" t="s">
        <v>83</v>
      </c>
      <c r="AW185" s="14" t="s">
        <v>30</v>
      </c>
      <c r="AX185" s="14" t="s">
        <v>73</v>
      </c>
      <c r="AY185" s="286" t="s">
        <v>152</v>
      </c>
    </row>
    <row r="186" s="14" customFormat="1">
      <c r="A186" s="14"/>
      <c r="B186" s="276"/>
      <c r="C186" s="277"/>
      <c r="D186" s="235" t="s">
        <v>897</v>
      </c>
      <c r="E186" s="278" t="s">
        <v>1</v>
      </c>
      <c r="F186" s="279" t="s">
        <v>1467</v>
      </c>
      <c r="G186" s="277"/>
      <c r="H186" s="280">
        <v>0.14099999999999999</v>
      </c>
      <c r="I186" s="281"/>
      <c r="J186" s="277"/>
      <c r="K186" s="277"/>
      <c r="L186" s="282"/>
      <c r="M186" s="283"/>
      <c r="N186" s="284"/>
      <c r="O186" s="284"/>
      <c r="P186" s="284"/>
      <c r="Q186" s="284"/>
      <c r="R186" s="284"/>
      <c r="S186" s="284"/>
      <c r="T186" s="285"/>
      <c r="U186" s="14"/>
      <c r="V186" s="14"/>
      <c r="W186" s="14"/>
      <c r="X186" s="14"/>
      <c r="Y186" s="14"/>
      <c r="Z186" s="14"/>
      <c r="AA186" s="14"/>
      <c r="AB186" s="14"/>
      <c r="AC186" s="14"/>
      <c r="AD186" s="14"/>
      <c r="AE186" s="14"/>
      <c r="AT186" s="286" t="s">
        <v>897</v>
      </c>
      <c r="AU186" s="286" t="s">
        <v>83</v>
      </c>
      <c r="AV186" s="14" t="s">
        <v>83</v>
      </c>
      <c r="AW186" s="14" t="s">
        <v>30</v>
      </c>
      <c r="AX186" s="14" t="s">
        <v>73</v>
      </c>
      <c r="AY186" s="286" t="s">
        <v>152</v>
      </c>
    </row>
    <row r="187" s="14" customFormat="1">
      <c r="A187" s="14"/>
      <c r="B187" s="276"/>
      <c r="C187" s="277"/>
      <c r="D187" s="235" t="s">
        <v>897</v>
      </c>
      <c r="E187" s="278" t="s">
        <v>1</v>
      </c>
      <c r="F187" s="279" t="s">
        <v>1468</v>
      </c>
      <c r="G187" s="277"/>
      <c r="H187" s="280">
        <v>0.53500000000000003</v>
      </c>
      <c r="I187" s="281"/>
      <c r="J187" s="277"/>
      <c r="K187" s="277"/>
      <c r="L187" s="282"/>
      <c r="M187" s="283"/>
      <c r="N187" s="284"/>
      <c r="O187" s="284"/>
      <c r="P187" s="284"/>
      <c r="Q187" s="284"/>
      <c r="R187" s="284"/>
      <c r="S187" s="284"/>
      <c r="T187" s="285"/>
      <c r="U187" s="14"/>
      <c r="V187" s="14"/>
      <c r="W187" s="14"/>
      <c r="X187" s="14"/>
      <c r="Y187" s="14"/>
      <c r="Z187" s="14"/>
      <c r="AA187" s="14"/>
      <c r="AB187" s="14"/>
      <c r="AC187" s="14"/>
      <c r="AD187" s="14"/>
      <c r="AE187" s="14"/>
      <c r="AT187" s="286" t="s">
        <v>897</v>
      </c>
      <c r="AU187" s="286" t="s">
        <v>83</v>
      </c>
      <c r="AV187" s="14" t="s">
        <v>83</v>
      </c>
      <c r="AW187" s="14" t="s">
        <v>30</v>
      </c>
      <c r="AX187" s="14" t="s">
        <v>73</v>
      </c>
      <c r="AY187" s="286" t="s">
        <v>152</v>
      </c>
    </row>
    <row r="188" s="14" customFormat="1">
      <c r="A188" s="14"/>
      <c r="B188" s="276"/>
      <c r="C188" s="277"/>
      <c r="D188" s="235" t="s">
        <v>897</v>
      </c>
      <c r="E188" s="278" t="s">
        <v>1</v>
      </c>
      <c r="F188" s="279" t="s">
        <v>1469</v>
      </c>
      <c r="G188" s="277"/>
      <c r="H188" s="280">
        <v>0.33000000000000002</v>
      </c>
      <c r="I188" s="281"/>
      <c r="J188" s="277"/>
      <c r="K188" s="277"/>
      <c r="L188" s="282"/>
      <c r="M188" s="283"/>
      <c r="N188" s="284"/>
      <c r="O188" s="284"/>
      <c r="P188" s="284"/>
      <c r="Q188" s="284"/>
      <c r="R188" s="284"/>
      <c r="S188" s="284"/>
      <c r="T188" s="285"/>
      <c r="U188" s="14"/>
      <c r="V188" s="14"/>
      <c r="W188" s="14"/>
      <c r="X188" s="14"/>
      <c r="Y188" s="14"/>
      <c r="Z188" s="14"/>
      <c r="AA188" s="14"/>
      <c r="AB188" s="14"/>
      <c r="AC188" s="14"/>
      <c r="AD188" s="14"/>
      <c r="AE188" s="14"/>
      <c r="AT188" s="286" t="s">
        <v>897</v>
      </c>
      <c r="AU188" s="286" t="s">
        <v>83</v>
      </c>
      <c r="AV188" s="14" t="s">
        <v>83</v>
      </c>
      <c r="AW188" s="14" t="s">
        <v>30</v>
      </c>
      <c r="AX188" s="14" t="s">
        <v>73</v>
      </c>
      <c r="AY188" s="286" t="s">
        <v>152</v>
      </c>
    </row>
    <row r="189" s="14" customFormat="1">
      <c r="A189" s="14"/>
      <c r="B189" s="276"/>
      <c r="C189" s="277"/>
      <c r="D189" s="235" t="s">
        <v>897</v>
      </c>
      <c r="E189" s="278" t="s">
        <v>1</v>
      </c>
      <c r="F189" s="279" t="s">
        <v>1470</v>
      </c>
      <c r="G189" s="277"/>
      <c r="H189" s="280">
        <v>0.69699999999999995</v>
      </c>
      <c r="I189" s="281"/>
      <c r="J189" s="277"/>
      <c r="K189" s="277"/>
      <c r="L189" s="282"/>
      <c r="M189" s="283"/>
      <c r="N189" s="284"/>
      <c r="O189" s="284"/>
      <c r="P189" s="284"/>
      <c r="Q189" s="284"/>
      <c r="R189" s="284"/>
      <c r="S189" s="284"/>
      <c r="T189" s="285"/>
      <c r="U189" s="14"/>
      <c r="V189" s="14"/>
      <c r="W189" s="14"/>
      <c r="X189" s="14"/>
      <c r="Y189" s="14"/>
      <c r="Z189" s="14"/>
      <c r="AA189" s="14"/>
      <c r="AB189" s="14"/>
      <c r="AC189" s="14"/>
      <c r="AD189" s="14"/>
      <c r="AE189" s="14"/>
      <c r="AT189" s="286" t="s">
        <v>897</v>
      </c>
      <c r="AU189" s="286" t="s">
        <v>83</v>
      </c>
      <c r="AV189" s="14" t="s">
        <v>83</v>
      </c>
      <c r="AW189" s="14" t="s">
        <v>30</v>
      </c>
      <c r="AX189" s="14" t="s">
        <v>73</v>
      </c>
      <c r="AY189" s="286" t="s">
        <v>152</v>
      </c>
    </row>
    <row r="190" s="15" customFormat="1">
      <c r="A190" s="15"/>
      <c r="B190" s="287"/>
      <c r="C190" s="288"/>
      <c r="D190" s="235" t="s">
        <v>897</v>
      </c>
      <c r="E190" s="289" t="s">
        <v>1</v>
      </c>
      <c r="F190" s="290" t="s">
        <v>899</v>
      </c>
      <c r="G190" s="288"/>
      <c r="H190" s="291">
        <v>2.379</v>
      </c>
      <c r="I190" s="292"/>
      <c r="J190" s="288"/>
      <c r="K190" s="288"/>
      <c r="L190" s="293"/>
      <c r="M190" s="294"/>
      <c r="N190" s="295"/>
      <c r="O190" s="295"/>
      <c r="P190" s="295"/>
      <c r="Q190" s="295"/>
      <c r="R190" s="295"/>
      <c r="S190" s="295"/>
      <c r="T190" s="296"/>
      <c r="U190" s="15"/>
      <c r="V190" s="15"/>
      <c r="W190" s="15"/>
      <c r="X190" s="15"/>
      <c r="Y190" s="15"/>
      <c r="Z190" s="15"/>
      <c r="AA190" s="15"/>
      <c r="AB190" s="15"/>
      <c r="AC190" s="15"/>
      <c r="AD190" s="15"/>
      <c r="AE190" s="15"/>
      <c r="AT190" s="297" t="s">
        <v>897</v>
      </c>
      <c r="AU190" s="297" t="s">
        <v>83</v>
      </c>
      <c r="AV190" s="15" t="s">
        <v>169</v>
      </c>
      <c r="AW190" s="15" t="s">
        <v>30</v>
      </c>
      <c r="AX190" s="15" t="s">
        <v>81</v>
      </c>
      <c r="AY190" s="297" t="s">
        <v>152</v>
      </c>
    </row>
    <row r="191" s="2" customFormat="1" ht="16.5" customHeight="1">
      <c r="A191" s="39"/>
      <c r="B191" s="40"/>
      <c r="C191" s="240" t="s">
        <v>8</v>
      </c>
      <c r="D191" s="240" t="s">
        <v>200</v>
      </c>
      <c r="E191" s="241" t="s">
        <v>1471</v>
      </c>
      <c r="F191" s="242" t="s">
        <v>1472</v>
      </c>
      <c r="G191" s="243" t="s">
        <v>700</v>
      </c>
      <c r="H191" s="244">
        <v>1.548</v>
      </c>
      <c r="I191" s="245"/>
      <c r="J191" s="246">
        <f>ROUND(I191*H191,2)</f>
        <v>0</v>
      </c>
      <c r="K191" s="247"/>
      <c r="L191" s="248"/>
      <c r="M191" s="249" t="s">
        <v>1</v>
      </c>
      <c r="N191" s="250" t="s">
        <v>38</v>
      </c>
      <c r="O191" s="92"/>
      <c r="P191" s="231">
        <f>O191*H191</f>
        <v>0</v>
      </c>
      <c r="Q191" s="231">
        <v>0</v>
      </c>
      <c r="R191" s="231">
        <f>Q191*H191</f>
        <v>0</v>
      </c>
      <c r="S191" s="231">
        <v>0</v>
      </c>
      <c r="T191" s="232">
        <f>S191*H191</f>
        <v>0</v>
      </c>
      <c r="U191" s="39"/>
      <c r="V191" s="39"/>
      <c r="W191" s="39"/>
      <c r="X191" s="39"/>
      <c r="Y191" s="39"/>
      <c r="Z191" s="39"/>
      <c r="AA191" s="39"/>
      <c r="AB191" s="39"/>
      <c r="AC191" s="39"/>
      <c r="AD191" s="39"/>
      <c r="AE191" s="39"/>
      <c r="AR191" s="233" t="s">
        <v>306</v>
      </c>
      <c r="AT191" s="233" t="s">
        <v>200</v>
      </c>
      <c r="AU191" s="233" t="s">
        <v>83</v>
      </c>
      <c r="AY191" s="18" t="s">
        <v>152</v>
      </c>
      <c r="BE191" s="234">
        <f>IF(N191="základní",J191,0)</f>
        <v>0</v>
      </c>
      <c r="BF191" s="234">
        <f>IF(N191="snížená",J191,0)</f>
        <v>0</v>
      </c>
      <c r="BG191" s="234">
        <f>IF(N191="zákl. přenesená",J191,0)</f>
        <v>0</v>
      </c>
      <c r="BH191" s="234">
        <f>IF(N191="sníž. přenesená",J191,0)</f>
        <v>0</v>
      </c>
      <c r="BI191" s="234">
        <f>IF(N191="nulová",J191,0)</f>
        <v>0</v>
      </c>
      <c r="BJ191" s="18" t="s">
        <v>81</v>
      </c>
      <c r="BK191" s="234">
        <f>ROUND(I191*H191,2)</f>
        <v>0</v>
      </c>
      <c r="BL191" s="18" t="s">
        <v>225</v>
      </c>
      <c r="BM191" s="233" t="s">
        <v>1473</v>
      </c>
    </row>
    <row r="192" s="2" customFormat="1">
      <c r="A192" s="39"/>
      <c r="B192" s="40"/>
      <c r="C192" s="41"/>
      <c r="D192" s="235" t="s">
        <v>159</v>
      </c>
      <c r="E192" s="41"/>
      <c r="F192" s="236" t="s">
        <v>1472</v>
      </c>
      <c r="G192" s="41"/>
      <c r="H192" s="41"/>
      <c r="I192" s="237"/>
      <c r="J192" s="41"/>
      <c r="K192" s="41"/>
      <c r="L192" s="45"/>
      <c r="M192" s="238"/>
      <c r="N192" s="239"/>
      <c r="O192" s="92"/>
      <c r="P192" s="92"/>
      <c r="Q192" s="92"/>
      <c r="R192" s="92"/>
      <c r="S192" s="92"/>
      <c r="T192" s="93"/>
      <c r="U192" s="39"/>
      <c r="V192" s="39"/>
      <c r="W192" s="39"/>
      <c r="X192" s="39"/>
      <c r="Y192" s="39"/>
      <c r="Z192" s="39"/>
      <c r="AA192" s="39"/>
      <c r="AB192" s="39"/>
      <c r="AC192" s="39"/>
      <c r="AD192" s="39"/>
      <c r="AE192" s="39"/>
      <c r="AT192" s="18" t="s">
        <v>159</v>
      </c>
      <c r="AU192" s="18" t="s">
        <v>83</v>
      </c>
    </row>
    <row r="193" s="14" customFormat="1">
      <c r="A193" s="14"/>
      <c r="B193" s="276"/>
      <c r="C193" s="277"/>
      <c r="D193" s="235" t="s">
        <v>897</v>
      </c>
      <c r="E193" s="278" t="s">
        <v>1</v>
      </c>
      <c r="F193" s="279" t="s">
        <v>1474</v>
      </c>
      <c r="G193" s="277"/>
      <c r="H193" s="280">
        <v>0.128</v>
      </c>
      <c r="I193" s="281"/>
      <c r="J193" s="277"/>
      <c r="K193" s="277"/>
      <c r="L193" s="282"/>
      <c r="M193" s="283"/>
      <c r="N193" s="284"/>
      <c r="O193" s="284"/>
      <c r="P193" s="284"/>
      <c r="Q193" s="284"/>
      <c r="R193" s="284"/>
      <c r="S193" s="284"/>
      <c r="T193" s="285"/>
      <c r="U193" s="14"/>
      <c r="V193" s="14"/>
      <c r="W193" s="14"/>
      <c r="X193" s="14"/>
      <c r="Y193" s="14"/>
      <c r="Z193" s="14"/>
      <c r="AA193" s="14"/>
      <c r="AB193" s="14"/>
      <c r="AC193" s="14"/>
      <c r="AD193" s="14"/>
      <c r="AE193" s="14"/>
      <c r="AT193" s="286" t="s">
        <v>897</v>
      </c>
      <c r="AU193" s="286" t="s">
        <v>83</v>
      </c>
      <c r="AV193" s="14" t="s">
        <v>83</v>
      </c>
      <c r="AW193" s="14" t="s">
        <v>30</v>
      </c>
      <c r="AX193" s="14" t="s">
        <v>73</v>
      </c>
      <c r="AY193" s="286" t="s">
        <v>152</v>
      </c>
    </row>
    <row r="194" s="14" customFormat="1">
      <c r="A194" s="14"/>
      <c r="B194" s="276"/>
      <c r="C194" s="277"/>
      <c r="D194" s="235" t="s">
        <v>897</v>
      </c>
      <c r="E194" s="278" t="s">
        <v>1</v>
      </c>
      <c r="F194" s="279" t="s">
        <v>1475</v>
      </c>
      <c r="G194" s="277"/>
      <c r="H194" s="280">
        <v>0.48599999999999999</v>
      </c>
      <c r="I194" s="281"/>
      <c r="J194" s="277"/>
      <c r="K194" s="277"/>
      <c r="L194" s="282"/>
      <c r="M194" s="283"/>
      <c r="N194" s="284"/>
      <c r="O194" s="284"/>
      <c r="P194" s="284"/>
      <c r="Q194" s="284"/>
      <c r="R194" s="284"/>
      <c r="S194" s="284"/>
      <c r="T194" s="285"/>
      <c r="U194" s="14"/>
      <c r="V194" s="14"/>
      <c r="W194" s="14"/>
      <c r="X194" s="14"/>
      <c r="Y194" s="14"/>
      <c r="Z194" s="14"/>
      <c r="AA194" s="14"/>
      <c r="AB194" s="14"/>
      <c r="AC194" s="14"/>
      <c r="AD194" s="14"/>
      <c r="AE194" s="14"/>
      <c r="AT194" s="286" t="s">
        <v>897</v>
      </c>
      <c r="AU194" s="286" t="s">
        <v>83</v>
      </c>
      <c r="AV194" s="14" t="s">
        <v>83</v>
      </c>
      <c r="AW194" s="14" t="s">
        <v>30</v>
      </c>
      <c r="AX194" s="14" t="s">
        <v>73</v>
      </c>
      <c r="AY194" s="286" t="s">
        <v>152</v>
      </c>
    </row>
    <row r="195" s="14" customFormat="1">
      <c r="A195" s="14"/>
      <c r="B195" s="276"/>
      <c r="C195" s="277"/>
      <c r="D195" s="235" t="s">
        <v>897</v>
      </c>
      <c r="E195" s="278" t="s">
        <v>1</v>
      </c>
      <c r="F195" s="279" t="s">
        <v>1476</v>
      </c>
      <c r="G195" s="277"/>
      <c r="H195" s="280">
        <v>0.29999999999999999</v>
      </c>
      <c r="I195" s="281"/>
      <c r="J195" s="277"/>
      <c r="K195" s="277"/>
      <c r="L195" s="282"/>
      <c r="M195" s="283"/>
      <c r="N195" s="284"/>
      <c r="O195" s="284"/>
      <c r="P195" s="284"/>
      <c r="Q195" s="284"/>
      <c r="R195" s="284"/>
      <c r="S195" s="284"/>
      <c r="T195" s="285"/>
      <c r="U195" s="14"/>
      <c r="V195" s="14"/>
      <c r="W195" s="14"/>
      <c r="X195" s="14"/>
      <c r="Y195" s="14"/>
      <c r="Z195" s="14"/>
      <c r="AA195" s="14"/>
      <c r="AB195" s="14"/>
      <c r="AC195" s="14"/>
      <c r="AD195" s="14"/>
      <c r="AE195" s="14"/>
      <c r="AT195" s="286" t="s">
        <v>897</v>
      </c>
      <c r="AU195" s="286" t="s">
        <v>83</v>
      </c>
      <c r="AV195" s="14" t="s">
        <v>83</v>
      </c>
      <c r="AW195" s="14" t="s">
        <v>30</v>
      </c>
      <c r="AX195" s="14" t="s">
        <v>73</v>
      </c>
      <c r="AY195" s="286" t="s">
        <v>152</v>
      </c>
    </row>
    <row r="196" s="14" customFormat="1">
      <c r="A196" s="14"/>
      <c r="B196" s="276"/>
      <c r="C196" s="277"/>
      <c r="D196" s="235" t="s">
        <v>897</v>
      </c>
      <c r="E196" s="278" t="s">
        <v>1</v>
      </c>
      <c r="F196" s="279" t="s">
        <v>1477</v>
      </c>
      <c r="G196" s="277"/>
      <c r="H196" s="280">
        <v>0.63400000000000001</v>
      </c>
      <c r="I196" s="281"/>
      <c r="J196" s="277"/>
      <c r="K196" s="277"/>
      <c r="L196" s="282"/>
      <c r="M196" s="283"/>
      <c r="N196" s="284"/>
      <c r="O196" s="284"/>
      <c r="P196" s="284"/>
      <c r="Q196" s="284"/>
      <c r="R196" s="284"/>
      <c r="S196" s="284"/>
      <c r="T196" s="285"/>
      <c r="U196" s="14"/>
      <c r="V196" s="14"/>
      <c r="W196" s="14"/>
      <c r="X196" s="14"/>
      <c r="Y196" s="14"/>
      <c r="Z196" s="14"/>
      <c r="AA196" s="14"/>
      <c r="AB196" s="14"/>
      <c r="AC196" s="14"/>
      <c r="AD196" s="14"/>
      <c r="AE196" s="14"/>
      <c r="AT196" s="286" t="s">
        <v>897</v>
      </c>
      <c r="AU196" s="286" t="s">
        <v>83</v>
      </c>
      <c r="AV196" s="14" t="s">
        <v>83</v>
      </c>
      <c r="AW196" s="14" t="s">
        <v>30</v>
      </c>
      <c r="AX196" s="14" t="s">
        <v>73</v>
      </c>
      <c r="AY196" s="286" t="s">
        <v>152</v>
      </c>
    </row>
    <row r="197" s="15" customFormat="1">
      <c r="A197" s="15"/>
      <c r="B197" s="287"/>
      <c r="C197" s="288"/>
      <c r="D197" s="235" t="s">
        <v>897</v>
      </c>
      <c r="E197" s="289" t="s">
        <v>1</v>
      </c>
      <c r="F197" s="290" t="s">
        <v>899</v>
      </c>
      <c r="G197" s="288"/>
      <c r="H197" s="291">
        <v>1.548</v>
      </c>
      <c r="I197" s="292"/>
      <c r="J197" s="288"/>
      <c r="K197" s="288"/>
      <c r="L197" s="293"/>
      <c r="M197" s="294"/>
      <c r="N197" s="295"/>
      <c r="O197" s="295"/>
      <c r="P197" s="295"/>
      <c r="Q197" s="295"/>
      <c r="R197" s="295"/>
      <c r="S197" s="295"/>
      <c r="T197" s="296"/>
      <c r="U197" s="15"/>
      <c r="V197" s="15"/>
      <c r="W197" s="15"/>
      <c r="X197" s="15"/>
      <c r="Y197" s="15"/>
      <c r="Z197" s="15"/>
      <c r="AA197" s="15"/>
      <c r="AB197" s="15"/>
      <c r="AC197" s="15"/>
      <c r="AD197" s="15"/>
      <c r="AE197" s="15"/>
      <c r="AT197" s="297" t="s">
        <v>897</v>
      </c>
      <c r="AU197" s="297" t="s">
        <v>83</v>
      </c>
      <c r="AV197" s="15" t="s">
        <v>169</v>
      </c>
      <c r="AW197" s="15" t="s">
        <v>30</v>
      </c>
      <c r="AX197" s="15" t="s">
        <v>81</v>
      </c>
      <c r="AY197" s="297" t="s">
        <v>152</v>
      </c>
    </row>
    <row r="198" s="2" customFormat="1" ht="16.5" customHeight="1">
      <c r="A198" s="39"/>
      <c r="B198" s="40"/>
      <c r="C198" s="240" t="s">
        <v>225</v>
      </c>
      <c r="D198" s="240" t="s">
        <v>200</v>
      </c>
      <c r="E198" s="241" t="s">
        <v>1478</v>
      </c>
      <c r="F198" s="242" t="s">
        <v>1479</v>
      </c>
      <c r="G198" s="243" t="s">
        <v>700</v>
      </c>
      <c r="H198" s="244">
        <v>1.548</v>
      </c>
      <c r="I198" s="245"/>
      <c r="J198" s="246">
        <f>ROUND(I198*H198,2)</f>
        <v>0</v>
      </c>
      <c r="K198" s="247"/>
      <c r="L198" s="248"/>
      <c r="M198" s="249" t="s">
        <v>1</v>
      </c>
      <c r="N198" s="250" t="s">
        <v>38</v>
      </c>
      <c r="O198" s="92"/>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306</v>
      </c>
      <c r="AT198" s="233" t="s">
        <v>200</v>
      </c>
      <c r="AU198" s="233" t="s">
        <v>83</v>
      </c>
      <c r="AY198" s="18" t="s">
        <v>152</v>
      </c>
      <c r="BE198" s="234">
        <f>IF(N198="základní",J198,0)</f>
        <v>0</v>
      </c>
      <c r="BF198" s="234">
        <f>IF(N198="snížená",J198,0)</f>
        <v>0</v>
      </c>
      <c r="BG198" s="234">
        <f>IF(N198="zákl. přenesená",J198,0)</f>
        <v>0</v>
      </c>
      <c r="BH198" s="234">
        <f>IF(N198="sníž. přenesená",J198,0)</f>
        <v>0</v>
      </c>
      <c r="BI198" s="234">
        <f>IF(N198="nulová",J198,0)</f>
        <v>0</v>
      </c>
      <c r="BJ198" s="18" t="s">
        <v>81</v>
      </c>
      <c r="BK198" s="234">
        <f>ROUND(I198*H198,2)</f>
        <v>0</v>
      </c>
      <c r="BL198" s="18" t="s">
        <v>225</v>
      </c>
      <c r="BM198" s="233" t="s">
        <v>1480</v>
      </c>
    </row>
    <row r="199" s="2" customFormat="1">
      <c r="A199" s="39"/>
      <c r="B199" s="40"/>
      <c r="C199" s="41"/>
      <c r="D199" s="235" t="s">
        <v>159</v>
      </c>
      <c r="E199" s="41"/>
      <c r="F199" s="236" t="s">
        <v>1479</v>
      </c>
      <c r="G199" s="41"/>
      <c r="H199" s="41"/>
      <c r="I199" s="237"/>
      <c r="J199" s="41"/>
      <c r="K199" s="41"/>
      <c r="L199" s="45"/>
      <c r="M199" s="238"/>
      <c r="N199" s="239"/>
      <c r="O199" s="92"/>
      <c r="P199" s="92"/>
      <c r="Q199" s="92"/>
      <c r="R199" s="92"/>
      <c r="S199" s="92"/>
      <c r="T199" s="93"/>
      <c r="U199" s="39"/>
      <c r="V199" s="39"/>
      <c r="W199" s="39"/>
      <c r="X199" s="39"/>
      <c r="Y199" s="39"/>
      <c r="Z199" s="39"/>
      <c r="AA199" s="39"/>
      <c r="AB199" s="39"/>
      <c r="AC199" s="39"/>
      <c r="AD199" s="39"/>
      <c r="AE199" s="39"/>
      <c r="AT199" s="18" t="s">
        <v>159</v>
      </c>
      <c r="AU199" s="18" t="s">
        <v>83</v>
      </c>
    </row>
    <row r="200" s="14" customFormat="1">
      <c r="A200" s="14"/>
      <c r="B200" s="276"/>
      <c r="C200" s="277"/>
      <c r="D200" s="235" t="s">
        <v>897</v>
      </c>
      <c r="E200" s="278" t="s">
        <v>1</v>
      </c>
      <c r="F200" s="279" t="s">
        <v>1474</v>
      </c>
      <c r="G200" s="277"/>
      <c r="H200" s="280">
        <v>0.128</v>
      </c>
      <c r="I200" s="281"/>
      <c r="J200" s="277"/>
      <c r="K200" s="277"/>
      <c r="L200" s="282"/>
      <c r="M200" s="283"/>
      <c r="N200" s="284"/>
      <c r="O200" s="284"/>
      <c r="P200" s="284"/>
      <c r="Q200" s="284"/>
      <c r="R200" s="284"/>
      <c r="S200" s="284"/>
      <c r="T200" s="285"/>
      <c r="U200" s="14"/>
      <c r="V200" s="14"/>
      <c r="W200" s="14"/>
      <c r="X200" s="14"/>
      <c r="Y200" s="14"/>
      <c r="Z200" s="14"/>
      <c r="AA200" s="14"/>
      <c r="AB200" s="14"/>
      <c r="AC200" s="14"/>
      <c r="AD200" s="14"/>
      <c r="AE200" s="14"/>
      <c r="AT200" s="286" t="s">
        <v>897</v>
      </c>
      <c r="AU200" s="286" t="s">
        <v>83</v>
      </c>
      <c r="AV200" s="14" t="s">
        <v>83</v>
      </c>
      <c r="AW200" s="14" t="s">
        <v>30</v>
      </c>
      <c r="AX200" s="14" t="s">
        <v>73</v>
      </c>
      <c r="AY200" s="286" t="s">
        <v>152</v>
      </c>
    </row>
    <row r="201" s="14" customFormat="1">
      <c r="A201" s="14"/>
      <c r="B201" s="276"/>
      <c r="C201" s="277"/>
      <c r="D201" s="235" t="s">
        <v>897</v>
      </c>
      <c r="E201" s="278" t="s">
        <v>1</v>
      </c>
      <c r="F201" s="279" t="s">
        <v>1475</v>
      </c>
      <c r="G201" s="277"/>
      <c r="H201" s="280">
        <v>0.48599999999999999</v>
      </c>
      <c r="I201" s="281"/>
      <c r="J201" s="277"/>
      <c r="K201" s="277"/>
      <c r="L201" s="282"/>
      <c r="M201" s="283"/>
      <c r="N201" s="284"/>
      <c r="O201" s="284"/>
      <c r="P201" s="284"/>
      <c r="Q201" s="284"/>
      <c r="R201" s="284"/>
      <c r="S201" s="284"/>
      <c r="T201" s="285"/>
      <c r="U201" s="14"/>
      <c r="V201" s="14"/>
      <c r="W201" s="14"/>
      <c r="X201" s="14"/>
      <c r="Y201" s="14"/>
      <c r="Z201" s="14"/>
      <c r="AA201" s="14"/>
      <c r="AB201" s="14"/>
      <c r="AC201" s="14"/>
      <c r="AD201" s="14"/>
      <c r="AE201" s="14"/>
      <c r="AT201" s="286" t="s">
        <v>897</v>
      </c>
      <c r="AU201" s="286" t="s">
        <v>83</v>
      </c>
      <c r="AV201" s="14" t="s">
        <v>83</v>
      </c>
      <c r="AW201" s="14" t="s">
        <v>30</v>
      </c>
      <c r="AX201" s="14" t="s">
        <v>73</v>
      </c>
      <c r="AY201" s="286" t="s">
        <v>152</v>
      </c>
    </row>
    <row r="202" s="14" customFormat="1">
      <c r="A202" s="14"/>
      <c r="B202" s="276"/>
      <c r="C202" s="277"/>
      <c r="D202" s="235" t="s">
        <v>897</v>
      </c>
      <c r="E202" s="278" t="s">
        <v>1</v>
      </c>
      <c r="F202" s="279" t="s">
        <v>1476</v>
      </c>
      <c r="G202" s="277"/>
      <c r="H202" s="280">
        <v>0.29999999999999999</v>
      </c>
      <c r="I202" s="281"/>
      <c r="J202" s="277"/>
      <c r="K202" s="277"/>
      <c r="L202" s="282"/>
      <c r="M202" s="283"/>
      <c r="N202" s="284"/>
      <c r="O202" s="284"/>
      <c r="P202" s="284"/>
      <c r="Q202" s="284"/>
      <c r="R202" s="284"/>
      <c r="S202" s="284"/>
      <c r="T202" s="285"/>
      <c r="U202" s="14"/>
      <c r="V202" s="14"/>
      <c r="W202" s="14"/>
      <c r="X202" s="14"/>
      <c r="Y202" s="14"/>
      <c r="Z202" s="14"/>
      <c r="AA202" s="14"/>
      <c r="AB202" s="14"/>
      <c r="AC202" s="14"/>
      <c r="AD202" s="14"/>
      <c r="AE202" s="14"/>
      <c r="AT202" s="286" t="s">
        <v>897</v>
      </c>
      <c r="AU202" s="286" t="s">
        <v>83</v>
      </c>
      <c r="AV202" s="14" t="s">
        <v>83</v>
      </c>
      <c r="AW202" s="14" t="s">
        <v>30</v>
      </c>
      <c r="AX202" s="14" t="s">
        <v>73</v>
      </c>
      <c r="AY202" s="286" t="s">
        <v>152</v>
      </c>
    </row>
    <row r="203" s="14" customFormat="1">
      <c r="A203" s="14"/>
      <c r="B203" s="276"/>
      <c r="C203" s="277"/>
      <c r="D203" s="235" t="s">
        <v>897</v>
      </c>
      <c r="E203" s="278" t="s">
        <v>1</v>
      </c>
      <c r="F203" s="279" t="s">
        <v>1477</v>
      </c>
      <c r="G203" s="277"/>
      <c r="H203" s="280">
        <v>0.63400000000000001</v>
      </c>
      <c r="I203" s="281"/>
      <c r="J203" s="277"/>
      <c r="K203" s="277"/>
      <c r="L203" s="282"/>
      <c r="M203" s="283"/>
      <c r="N203" s="284"/>
      <c r="O203" s="284"/>
      <c r="P203" s="284"/>
      <c r="Q203" s="284"/>
      <c r="R203" s="284"/>
      <c r="S203" s="284"/>
      <c r="T203" s="285"/>
      <c r="U203" s="14"/>
      <c r="V203" s="14"/>
      <c r="W203" s="14"/>
      <c r="X203" s="14"/>
      <c r="Y203" s="14"/>
      <c r="Z203" s="14"/>
      <c r="AA203" s="14"/>
      <c r="AB203" s="14"/>
      <c r="AC203" s="14"/>
      <c r="AD203" s="14"/>
      <c r="AE203" s="14"/>
      <c r="AT203" s="286" t="s">
        <v>897</v>
      </c>
      <c r="AU203" s="286" t="s">
        <v>83</v>
      </c>
      <c r="AV203" s="14" t="s">
        <v>83</v>
      </c>
      <c r="AW203" s="14" t="s">
        <v>30</v>
      </c>
      <c r="AX203" s="14" t="s">
        <v>73</v>
      </c>
      <c r="AY203" s="286" t="s">
        <v>152</v>
      </c>
    </row>
    <row r="204" s="15" customFormat="1">
      <c r="A204" s="15"/>
      <c r="B204" s="287"/>
      <c r="C204" s="288"/>
      <c r="D204" s="235" t="s">
        <v>897</v>
      </c>
      <c r="E204" s="289" t="s">
        <v>1</v>
      </c>
      <c r="F204" s="290" t="s">
        <v>899</v>
      </c>
      <c r="G204" s="288"/>
      <c r="H204" s="291">
        <v>1.548</v>
      </c>
      <c r="I204" s="292"/>
      <c r="J204" s="288"/>
      <c r="K204" s="288"/>
      <c r="L204" s="293"/>
      <c r="M204" s="294"/>
      <c r="N204" s="295"/>
      <c r="O204" s="295"/>
      <c r="P204" s="295"/>
      <c r="Q204" s="295"/>
      <c r="R204" s="295"/>
      <c r="S204" s="295"/>
      <c r="T204" s="296"/>
      <c r="U204" s="15"/>
      <c r="V204" s="15"/>
      <c r="W204" s="15"/>
      <c r="X204" s="15"/>
      <c r="Y204" s="15"/>
      <c r="Z204" s="15"/>
      <c r="AA204" s="15"/>
      <c r="AB204" s="15"/>
      <c r="AC204" s="15"/>
      <c r="AD204" s="15"/>
      <c r="AE204" s="15"/>
      <c r="AT204" s="297" t="s">
        <v>897</v>
      </c>
      <c r="AU204" s="297" t="s">
        <v>83</v>
      </c>
      <c r="AV204" s="15" t="s">
        <v>169</v>
      </c>
      <c r="AW204" s="15" t="s">
        <v>30</v>
      </c>
      <c r="AX204" s="15" t="s">
        <v>81</v>
      </c>
      <c r="AY204" s="297" t="s">
        <v>152</v>
      </c>
    </row>
    <row r="205" s="2" customFormat="1" ht="21.75" customHeight="1">
      <c r="A205" s="39"/>
      <c r="B205" s="40"/>
      <c r="C205" s="221" t="s">
        <v>230</v>
      </c>
      <c r="D205" s="221" t="s">
        <v>153</v>
      </c>
      <c r="E205" s="222" t="s">
        <v>1481</v>
      </c>
      <c r="F205" s="223" t="s">
        <v>1482</v>
      </c>
      <c r="G205" s="224" t="s">
        <v>212</v>
      </c>
      <c r="H205" s="225">
        <v>32</v>
      </c>
      <c r="I205" s="226"/>
      <c r="J205" s="227">
        <f>ROUND(I205*H205,2)</f>
        <v>0</v>
      </c>
      <c r="K205" s="228"/>
      <c r="L205" s="45"/>
      <c r="M205" s="229" t="s">
        <v>1</v>
      </c>
      <c r="N205" s="230" t="s">
        <v>38</v>
      </c>
      <c r="O205" s="92"/>
      <c r="P205" s="231">
        <f>O205*H205</f>
        <v>0</v>
      </c>
      <c r="Q205" s="231">
        <v>0</v>
      </c>
      <c r="R205" s="231">
        <f>Q205*H205</f>
        <v>0</v>
      </c>
      <c r="S205" s="231">
        <v>0</v>
      </c>
      <c r="T205" s="232">
        <f>S205*H205</f>
        <v>0</v>
      </c>
      <c r="U205" s="39"/>
      <c r="V205" s="39"/>
      <c r="W205" s="39"/>
      <c r="X205" s="39"/>
      <c r="Y205" s="39"/>
      <c r="Z205" s="39"/>
      <c r="AA205" s="39"/>
      <c r="AB205" s="39"/>
      <c r="AC205" s="39"/>
      <c r="AD205" s="39"/>
      <c r="AE205" s="39"/>
      <c r="AR205" s="233" t="s">
        <v>225</v>
      </c>
      <c r="AT205" s="233" t="s">
        <v>153</v>
      </c>
      <c r="AU205" s="233" t="s">
        <v>83</v>
      </c>
      <c r="AY205" s="18" t="s">
        <v>152</v>
      </c>
      <c r="BE205" s="234">
        <f>IF(N205="základní",J205,0)</f>
        <v>0</v>
      </c>
      <c r="BF205" s="234">
        <f>IF(N205="snížená",J205,0)</f>
        <v>0</v>
      </c>
      <c r="BG205" s="234">
        <f>IF(N205="zákl. přenesená",J205,0)</f>
        <v>0</v>
      </c>
      <c r="BH205" s="234">
        <f>IF(N205="sníž. přenesená",J205,0)</f>
        <v>0</v>
      </c>
      <c r="BI205" s="234">
        <f>IF(N205="nulová",J205,0)</f>
        <v>0</v>
      </c>
      <c r="BJ205" s="18" t="s">
        <v>81</v>
      </c>
      <c r="BK205" s="234">
        <f>ROUND(I205*H205,2)</f>
        <v>0</v>
      </c>
      <c r="BL205" s="18" t="s">
        <v>225</v>
      </c>
      <c r="BM205" s="233" t="s">
        <v>1483</v>
      </c>
    </row>
    <row r="206" s="2" customFormat="1">
      <c r="A206" s="39"/>
      <c r="B206" s="40"/>
      <c r="C206" s="41"/>
      <c r="D206" s="235" t="s">
        <v>159</v>
      </c>
      <c r="E206" s="41"/>
      <c r="F206" s="236" t="s">
        <v>1484</v>
      </c>
      <c r="G206" s="41"/>
      <c r="H206" s="41"/>
      <c r="I206" s="237"/>
      <c r="J206" s="41"/>
      <c r="K206" s="41"/>
      <c r="L206" s="45"/>
      <c r="M206" s="238"/>
      <c r="N206" s="239"/>
      <c r="O206" s="92"/>
      <c r="P206" s="92"/>
      <c r="Q206" s="92"/>
      <c r="R206" s="92"/>
      <c r="S206" s="92"/>
      <c r="T206" s="93"/>
      <c r="U206" s="39"/>
      <c r="V206" s="39"/>
      <c r="W206" s="39"/>
      <c r="X206" s="39"/>
      <c r="Y206" s="39"/>
      <c r="Z206" s="39"/>
      <c r="AA206" s="39"/>
      <c r="AB206" s="39"/>
      <c r="AC206" s="39"/>
      <c r="AD206" s="39"/>
      <c r="AE206" s="39"/>
      <c r="AT206" s="18" t="s">
        <v>159</v>
      </c>
      <c r="AU206" s="18" t="s">
        <v>83</v>
      </c>
    </row>
    <row r="207" s="14" customFormat="1">
      <c r="A207" s="14"/>
      <c r="B207" s="276"/>
      <c r="C207" s="277"/>
      <c r="D207" s="235" t="s">
        <v>897</v>
      </c>
      <c r="E207" s="278" t="s">
        <v>1</v>
      </c>
      <c r="F207" s="279" t="s">
        <v>1485</v>
      </c>
      <c r="G207" s="277"/>
      <c r="H207" s="280">
        <v>32</v>
      </c>
      <c r="I207" s="281"/>
      <c r="J207" s="277"/>
      <c r="K207" s="277"/>
      <c r="L207" s="282"/>
      <c r="M207" s="283"/>
      <c r="N207" s="284"/>
      <c r="O207" s="284"/>
      <c r="P207" s="284"/>
      <c r="Q207" s="284"/>
      <c r="R207" s="284"/>
      <c r="S207" s="284"/>
      <c r="T207" s="285"/>
      <c r="U207" s="14"/>
      <c r="V207" s="14"/>
      <c r="W207" s="14"/>
      <c r="X207" s="14"/>
      <c r="Y207" s="14"/>
      <c r="Z207" s="14"/>
      <c r="AA207" s="14"/>
      <c r="AB207" s="14"/>
      <c r="AC207" s="14"/>
      <c r="AD207" s="14"/>
      <c r="AE207" s="14"/>
      <c r="AT207" s="286" t="s">
        <v>897</v>
      </c>
      <c r="AU207" s="286" t="s">
        <v>83</v>
      </c>
      <c r="AV207" s="14" t="s">
        <v>83</v>
      </c>
      <c r="AW207" s="14" t="s">
        <v>30</v>
      </c>
      <c r="AX207" s="14" t="s">
        <v>73</v>
      </c>
      <c r="AY207" s="286" t="s">
        <v>152</v>
      </c>
    </row>
    <row r="208" s="15" customFormat="1">
      <c r="A208" s="15"/>
      <c r="B208" s="287"/>
      <c r="C208" s="288"/>
      <c r="D208" s="235" t="s">
        <v>897</v>
      </c>
      <c r="E208" s="289" t="s">
        <v>1</v>
      </c>
      <c r="F208" s="290" t="s">
        <v>899</v>
      </c>
      <c r="G208" s="288"/>
      <c r="H208" s="291">
        <v>32</v>
      </c>
      <c r="I208" s="292"/>
      <c r="J208" s="288"/>
      <c r="K208" s="288"/>
      <c r="L208" s="293"/>
      <c r="M208" s="294"/>
      <c r="N208" s="295"/>
      <c r="O208" s="295"/>
      <c r="P208" s="295"/>
      <c r="Q208" s="295"/>
      <c r="R208" s="295"/>
      <c r="S208" s="295"/>
      <c r="T208" s="296"/>
      <c r="U208" s="15"/>
      <c r="V208" s="15"/>
      <c r="W208" s="15"/>
      <c r="X208" s="15"/>
      <c r="Y208" s="15"/>
      <c r="Z208" s="15"/>
      <c r="AA208" s="15"/>
      <c r="AB208" s="15"/>
      <c r="AC208" s="15"/>
      <c r="AD208" s="15"/>
      <c r="AE208" s="15"/>
      <c r="AT208" s="297" t="s">
        <v>897</v>
      </c>
      <c r="AU208" s="297" t="s">
        <v>83</v>
      </c>
      <c r="AV208" s="15" t="s">
        <v>169</v>
      </c>
      <c r="AW208" s="15" t="s">
        <v>30</v>
      </c>
      <c r="AX208" s="15" t="s">
        <v>81</v>
      </c>
      <c r="AY208" s="297" t="s">
        <v>152</v>
      </c>
    </row>
    <row r="209" s="2" customFormat="1" ht="16.5" customHeight="1">
      <c r="A209" s="39"/>
      <c r="B209" s="40"/>
      <c r="C209" s="240" t="s">
        <v>234</v>
      </c>
      <c r="D209" s="240" t="s">
        <v>200</v>
      </c>
      <c r="E209" s="241" t="s">
        <v>1486</v>
      </c>
      <c r="F209" s="242" t="s">
        <v>1487</v>
      </c>
      <c r="G209" s="243" t="s">
        <v>700</v>
      </c>
      <c r="H209" s="244">
        <v>0.058000000000000003</v>
      </c>
      <c r="I209" s="245"/>
      <c r="J209" s="246">
        <f>ROUND(I209*H209,2)</f>
        <v>0</v>
      </c>
      <c r="K209" s="247"/>
      <c r="L209" s="248"/>
      <c r="M209" s="249" t="s">
        <v>1</v>
      </c>
      <c r="N209" s="250" t="s">
        <v>38</v>
      </c>
      <c r="O209" s="92"/>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306</v>
      </c>
      <c r="AT209" s="233" t="s">
        <v>200</v>
      </c>
      <c r="AU209" s="233" t="s">
        <v>83</v>
      </c>
      <c r="AY209" s="18" t="s">
        <v>152</v>
      </c>
      <c r="BE209" s="234">
        <f>IF(N209="základní",J209,0)</f>
        <v>0</v>
      </c>
      <c r="BF209" s="234">
        <f>IF(N209="snížená",J209,0)</f>
        <v>0</v>
      </c>
      <c r="BG209" s="234">
        <f>IF(N209="zákl. přenesená",J209,0)</f>
        <v>0</v>
      </c>
      <c r="BH209" s="234">
        <f>IF(N209="sníž. přenesená",J209,0)</f>
        <v>0</v>
      </c>
      <c r="BI209" s="234">
        <f>IF(N209="nulová",J209,0)</f>
        <v>0</v>
      </c>
      <c r="BJ209" s="18" t="s">
        <v>81</v>
      </c>
      <c r="BK209" s="234">
        <f>ROUND(I209*H209,2)</f>
        <v>0</v>
      </c>
      <c r="BL209" s="18" t="s">
        <v>225</v>
      </c>
      <c r="BM209" s="233" t="s">
        <v>1488</v>
      </c>
    </row>
    <row r="210" s="2" customFormat="1">
      <c r="A210" s="39"/>
      <c r="B210" s="40"/>
      <c r="C210" s="41"/>
      <c r="D210" s="235" t="s">
        <v>159</v>
      </c>
      <c r="E210" s="41"/>
      <c r="F210" s="236" t="s">
        <v>1487</v>
      </c>
      <c r="G210" s="41"/>
      <c r="H210" s="41"/>
      <c r="I210" s="237"/>
      <c r="J210" s="41"/>
      <c r="K210" s="41"/>
      <c r="L210" s="45"/>
      <c r="M210" s="238"/>
      <c r="N210" s="239"/>
      <c r="O210" s="92"/>
      <c r="P210" s="92"/>
      <c r="Q210" s="92"/>
      <c r="R210" s="92"/>
      <c r="S210" s="92"/>
      <c r="T210" s="93"/>
      <c r="U210" s="39"/>
      <c r="V210" s="39"/>
      <c r="W210" s="39"/>
      <c r="X210" s="39"/>
      <c r="Y210" s="39"/>
      <c r="Z210" s="39"/>
      <c r="AA210" s="39"/>
      <c r="AB210" s="39"/>
      <c r="AC210" s="39"/>
      <c r="AD210" s="39"/>
      <c r="AE210" s="39"/>
      <c r="AT210" s="18" t="s">
        <v>159</v>
      </c>
      <c r="AU210" s="18" t="s">
        <v>83</v>
      </c>
    </row>
    <row r="211" s="2" customFormat="1" ht="21.75" customHeight="1">
      <c r="A211" s="39"/>
      <c r="B211" s="40"/>
      <c r="C211" s="221" t="s">
        <v>239</v>
      </c>
      <c r="D211" s="221" t="s">
        <v>153</v>
      </c>
      <c r="E211" s="222" t="s">
        <v>1489</v>
      </c>
      <c r="F211" s="223" t="s">
        <v>1490</v>
      </c>
      <c r="G211" s="224" t="s">
        <v>195</v>
      </c>
      <c r="H211" s="225">
        <v>45</v>
      </c>
      <c r="I211" s="226"/>
      <c r="J211" s="227">
        <f>ROUND(I211*H211,2)</f>
        <v>0</v>
      </c>
      <c r="K211" s="228"/>
      <c r="L211" s="45"/>
      <c r="M211" s="229" t="s">
        <v>1</v>
      </c>
      <c r="N211" s="230" t="s">
        <v>38</v>
      </c>
      <c r="O211" s="92"/>
      <c r="P211" s="231">
        <f>O211*H211</f>
        <v>0</v>
      </c>
      <c r="Q211" s="231">
        <v>0</v>
      </c>
      <c r="R211" s="231">
        <f>Q211*H211</f>
        <v>0</v>
      </c>
      <c r="S211" s="231">
        <v>0</v>
      </c>
      <c r="T211" s="232">
        <f>S211*H211</f>
        <v>0</v>
      </c>
      <c r="U211" s="39"/>
      <c r="V211" s="39"/>
      <c r="W211" s="39"/>
      <c r="X211" s="39"/>
      <c r="Y211" s="39"/>
      <c r="Z211" s="39"/>
      <c r="AA211" s="39"/>
      <c r="AB211" s="39"/>
      <c r="AC211" s="39"/>
      <c r="AD211" s="39"/>
      <c r="AE211" s="39"/>
      <c r="AR211" s="233" t="s">
        <v>225</v>
      </c>
      <c r="AT211" s="233" t="s">
        <v>153</v>
      </c>
      <c r="AU211" s="233" t="s">
        <v>83</v>
      </c>
      <c r="AY211" s="18" t="s">
        <v>152</v>
      </c>
      <c r="BE211" s="234">
        <f>IF(N211="základní",J211,0)</f>
        <v>0</v>
      </c>
      <c r="BF211" s="234">
        <f>IF(N211="snížená",J211,0)</f>
        <v>0</v>
      </c>
      <c r="BG211" s="234">
        <f>IF(N211="zákl. přenesená",J211,0)</f>
        <v>0</v>
      </c>
      <c r="BH211" s="234">
        <f>IF(N211="sníž. přenesená",J211,0)</f>
        <v>0</v>
      </c>
      <c r="BI211" s="234">
        <f>IF(N211="nulová",J211,0)</f>
        <v>0</v>
      </c>
      <c r="BJ211" s="18" t="s">
        <v>81</v>
      </c>
      <c r="BK211" s="234">
        <f>ROUND(I211*H211,2)</f>
        <v>0</v>
      </c>
      <c r="BL211" s="18" t="s">
        <v>225</v>
      </c>
      <c r="BM211" s="233" t="s">
        <v>1491</v>
      </c>
    </row>
    <row r="212" s="2" customFormat="1">
      <c r="A212" s="39"/>
      <c r="B212" s="40"/>
      <c r="C212" s="41"/>
      <c r="D212" s="235" t="s">
        <v>159</v>
      </c>
      <c r="E212" s="41"/>
      <c r="F212" s="236" t="s">
        <v>1492</v>
      </c>
      <c r="G212" s="41"/>
      <c r="H212" s="41"/>
      <c r="I212" s="237"/>
      <c r="J212" s="41"/>
      <c r="K212" s="41"/>
      <c r="L212" s="45"/>
      <c r="M212" s="238"/>
      <c r="N212" s="239"/>
      <c r="O212" s="92"/>
      <c r="P212" s="92"/>
      <c r="Q212" s="92"/>
      <c r="R212" s="92"/>
      <c r="S212" s="92"/>
      <c r="T212" s="93"/>
      <c r="U212" s="39"/>
      <c r="V212" s="39"/>
      <c r="W212" s="39"/>
      <c r="X212" s="39"/>
      <c r="Y212" s="39"/>
      <c r="Z212" s="39"/>
      <c r="AA212" s="39"/>
      <c r="AB212" s="39"/>
      <c r="AC212" s="39"/>
      <c r="AD212" s="39"/>
      <c r="AE212" s="39"/>
      <c r="AT212" s="18" t="s">
        <v>159</v>
      </c>
      <c r="AU212" s="18" t="s">
        <v>83</v>
      </c>
    </row>
    <row r="213" s="14" customFormat="1">
      <c r="A213" s="14"/>
      <c r="B213" s="276"/>
      <c r="C213" s="277"/>
      <c r="D213" s="235" t="s">
        <v>897</v>
      </c>
      <c r="E213" s="278" t="s">
        <v>1</v>
      </c>
      <c r="F213" s="279" t="s">
        <v>1493</v>
      </c>
      <c r="G213" s="277"/>
      <c r="H213" s="280">
        <v>45</v>
      </c>
      <c r="I213" s="281"/>
      <c r="J213" s="277"/>
      <c r="K213" s="277"/>
      <c r="L213" s="282"/>
      <c r="M213" s="283"/>
      <c r="N213" s="284"/>
      <c r="O213" s="284"/>
      <c r="P213" s="284"/>
      <c r="Q213" s="284"/>
      <c r="R213" s="284"/>
      <c r="S213" s="284"/>
      <c r="T213" s="285"/>
      <c r="U213" s="14"/>
      <c r="V213" s="14"/>
      <c r="W213" s="14"/>
      <c r="X213" s="14"/>
      <c r="Y213" s="14"/>
      <c r="Z213" s="14"/>
      <c r="AA213" s="14"/>
      <c r="AB213" s="14"/>
      <c r="AC213" s="14"/>
      <c r="AD213" s="14"/>
      <c r="AE213" s="14"/>
      <c r="AT213" s="286" t="s">
        <v>897</v>
      </c>
      <c r="AU213" s="286" t="s">
        <v>83</v>
      </c>
      <c r="AV213" s="14" t="s">
        <v>83</v>
      </c>
      <c r="AW213" s="14" t="s">
        <v>30</v>
      </c>
      <c r="AX213" s="14" t="s">
        <v>73</v>
      </c>
      <c r="AY213" s="286" t="s">
        <v>152</v>
      </c>
    </row>
    <row r="214" s="15" customFormat="1">
      <c r="A214" s="15"/>
      <c r="B214" s="287"/>
      <c r="C214" s="288"/>
      <c r="D214" s="235" t="s">
        <v>897</v>
      </c>
      <c r="E214" s="289" t="s">
        <v>1</v>
      </c>
      <c r="F214" s="290" t="s">
        <v>899</v>
      </c>
      <c r="G214" s="288"/>
      <c r="H214" s="291">
        <v>45</v>
      </c>
      <c r="I214" s="292"/>
      <c r="J214" s="288"/>
      <c r="K214" s="288"/>
      <c r="L214" s="293"/>
      <c r="M214" s="294"/>
      <c r="N214" s="295"/>
      <c r="O214" s="295"/>
      <c r="P214" s="295"/>
      <c r="Q214" s="295"/>
      <c r="R214" s="295"/>
      <c r="S214" s="295"/>
      <c r="T214" s="296"/>
      <c r="U214" s="15"/>
      <c r="V214" s="15"/>
      <c r="W214" s="15"/>
      <c r="X214" s="15"/>
      <c r="Y214" s="15"/>
      <c r="Z214" s="15"/>
      <c r="AA214" s="15"/>
      <c r="AB214" s="15"/>
      <c r="AC214" s="15"/>
      <c r="AD214" s="15"/>
      <c r="AE214" s="15"/>
      <c r="AT214" s="297" t="s">
        <v>897</v>
      </c>
      <c r="AU214" s="297" t="s">
        <v>83</v>
      </c>
      <c r="AV214" s="15" t="s">
        <v>169</v>
      </c>
      <c r="AW214" s="15" t="s">
        <v>30</v>
      </c>
      <c r="AX214" s="15" t="s">
        <v>81</v>
      </c>
      <c r="AY214" s="297" t="s">
        <v>152</v>
      </c>
    </row>
    <row r="215" s="2" customFormat="1" ht="21.75" customHeight="1">
      <c r="A215" s="39"/>
      <c r="B215" s="40"/>
      <c r="C215" s="240" t="s">
        <v>243</v>
      </c>
      <c r="D215" s="240" t="s">
        <v>200</v>
      </c>
      <c r="E215" s="241" t="s">
        <v>1494</v>
      </c>
      <c r="F215" s="242" t="s">
        <v>1495</v>
      </c>
      <c r="G215" s="243" t="s">
        <v>700</v>
      </c>
      <c r="H215" s="244">
        <v>1.4850000000000001</v>
      </c>
      <c r="I215" s="245"/>
      <c r="J215" s="246">
        <f>ROUND(I215*H215,2)</f>
        <v>0</v>
      </c>
      <c r="K215" s="247"/>
      <c r="L215" s="248"/>
      <c r="M215" s="249" t="s">
        <v>1</v>
      </c>
      <c r="N215" s="250" t="s">
        <v>38</v>
      </c>
      <c r="O215" s="92"/>
      <c r="P215" s="231">
        <f>O215*H215</f>
        <v>0</v>
      </c>
      <c r="Q215" s="231">
        <v>0</v>
      </c>
      <c r="R215" s="231">
        <f>Q215*H215</f>
        <v>0</v>
      </c>
      <c r="S215" s="231">
        <v>0</v>
      </c>
      <c r="T215" s="232">
        <f>S215*H215</f>
        <v>0</v>
      </c>
      <c r="U215" s="39"/>
      <c r="V215" s="39"/>
      <c r="W215" s="39"/>
      <c r="X215" s="39"/>
      <c r="Y215" s="39"/>
      <c r="Z215" s="39"/>
      <c r="AA215" s="39"/>
      <c r="AB215" s="39"/>
      <c r="AC215" s="39"/>
      <c r="AD215" s="39"/>
      <c r="AE215" s="39"/>
      <c r="AR215" s="233" t="s">
        <v>306</v>
      </c>
      <c r="AT215" s="233" t="s">
        <v>200</v>
      </c>
      <c r="AU215" s="233" t="s">
        <v>83</v>
      </c>
      <c r="AY215" s="18" t="s">
        <v>152</v>
      </c>
      <c r="BE215" s="234">
        <f>IF(N215="základní",J215,0)</f>
        <v>0</v>
      </c>
      <c r="BF215" s="234">
        <f>IF(N215="snížená",J215,0)</f>
        <v>0</v>
      </c>
      <c r="BG215" s="234">
        <f>IF(N215="zákl. přenesená",J215,0)</f>
        <v>0</v>
      </c>
      <c r="BH215" s="234">
        <f>IF(N215="sníž. přenesená",J215,0)</f>
        <v>0</v>
      </c>
      <c r="BI215" s="234">
        <f>IF(N215="nulová",J215,0)</f>
        <v>0</v>
      </c>
      <c r="BJ215" s="18" t="s">
        <v>81</v>
      </c>
      <c r="BK215" s="234">
        <f>ROUND(I215*H215,2)</f>
        <v>0</v>
      </c>
      <c r="BL215" s="18" t="s">
        <v>225</v>
      </c>
      <c r="BM215" s="233" t="s">
        <v>1496</v>
      </c>
    </row>
    <row r="216" s="2" customFormat="1">
      <c r="A216" s="39"/>
      <c r="B216" s="40"/>
      <c r="C216" s="41"/>
      <c r="D216" s="235" t="s">
        <v>159</v>
      </c>
      <c r="E216" s="41"/>
      <c r="F216" s="236" t="s">
        <v>1495</v>
      </c>
      <c r="G216" s="41"/>
      <c r="H216" s="41"/>
      <c r="I216" s="237"/>
      <c r="J216" s="41"/>
      <c r="K216" s="41"/>
      <c r="L216" s="45"/>
      <c r="M216" s="238"/>
      <c r="N216" s="239"/>
      <c r="O216" s="92"/>
      <c r="P216" s="92"/>
      <c r="Q216" s="92"/>
      <c r="R216" s="92"/>
      <c r="S216" s="92"/>
      <c r="T216" s="93"/>
      <c r="U216" s="39"/>
      <c r="V216" s="39"/>
      <c r="W216" s="39"/>
      <c r="X216" s="39"/>
      <c r="Y216" s="39"/>
      <c r="Z216" s="39"/>
      <c r="AA216" s="39"/>
      <c r="AB216" s="39"/>
      <c r="AC216" s="39"/>
      <c r="AD216" s="39"/>
      <c r="AE216" s="39"/>
      <c r="AT216" s="18" t="s">
        <v>159</v>
      </c>
      <c r="AU216" s="18" t="s">
        <v>83</v>
      </c>
    </row>
    <row r="217" s="14" customFormat="1">
      <c r="A217" s="14"/>
      <c r="B217" s="276"/>
      <c r="C217" s="277"/>
      <c r="D217" s="235" t="s">
        <v>897</v>
      </c>
      <c r="E217" s="278" t="s">
        <v>1</v>
      </c>
      <c r="F217" s="279" t="s">
        <v>1497</v>
      </c>
      <c r="G217" s="277"/>
      <c r="H217" s="280">
        <v>1.4850000000000001</v>
      </c>
      <c r="I217" s="281"/>
      <c r="J217" s="277"/>
      <c r="K217" s="277"/>
      <c r="L217" s="282"/>
      <c r="M217" s="283"/>
      <c r="N217" s="284"/>
      <c r="O217" s="284"/>
      <c r="P217" s="284"/>
      <c r="Q217" s="284"/>
      <c r="R217" s="284"/>
      <c r="S217" s="284"/>
      <c r="T217" s="285"/>
      <c r="U217" s="14"/>
      <c r="V217" s="14"/>
      <c r="W217" s="14"/>
      <c r="X217" s="14"/>
      <c r="Y217" s="14"/>
      <c r="Z217" s="14"/>
      <c r="AA217" s="14"/>
      <c r="AB217" s="14"/>
      <c r="AC217" s="14"/>
      <c r="AD217" s="14"/>
      <c r="AE217" s="14"/>
      <c r="AT217" s="286" t="s">
        <v>897</v>
      </c>
      <c r="AU217" s="286" t="s">
        <v>83</v>
      </c>
      <c r="AV217" s="14" t="s">
        <v>83</v>
      </c>
      <c r="AW217" s="14" t="s">
        <v>30</v>
      </c>
      <c r="AX217" s="14" t="s">
        <v>73</v>
      </c>
      <c r="AY217" s="286" t="s">
        <v>152</v>
      </c>
    </row>
    <row r="218" s="15" customFormat="1">
      <c r="A218" s="15"/>
      <c r="B218" s="287"/>
      <c r="C218" s="288"/>
      <c r="D218" s="235" t="s">
        <v>897</v>
      </c>
      <c r="E218" s="289" t="s">
        <v>1</v>
      </c>
      <c r="F218" s="290" t="s">
        <v>899</v>
      </c>
      <c r="G218" s="288"/>
      <c r="H218" s="291">
        <v>1.4850000000000001</v>
      </c>
      <c r="I218" s="292"/>
      <c r="J218" s="288"/>
      <c r="K218" s="288"/>
      <c r="L218" s="293"/>
      <c r="M218" s="294"/>
      <c r="N218" s="295"/>
      <c r="O218" s="295"/>
      <c r="P218" s="295"/>
      <c r="Q218" s="295"/>
      <c r="R218" s="295"/>
      <c r="S218" s="295"/>
      <c r="T218" s="296"/>
      <c r="U218" s="15"/>
      <c r="V218" s="15"/>
      <c r="W218" s="15"/>
      <c r="X218" s="15"/>
      <c r="Y218" s="15"/>
      <c r="Z218" s="15"/>
      <c r="AA218" s="15"/>
      <c r="AB218" s="15"/>
      <c r="AC218" s="15"/>
      <c r="AD218" s="15"/>
      <c r="AE218" s="15"/>
      <c r="AT218" s="297" t="s">
        <v>897</v>
      </c>
      <c r="AU218" s="297" t="s">
        <v>83</v>
      </c>
      <c r="AV218" s="15" t="s">
        <v>169</v>
      </c>
      <c r="AW218" s="15" t="s">
        <v>30</v>
      </c>
      <c r="AX218" s="15" t="s">
        <v>81</v>
      </c>
      <c r="AY218" s="297" t="s">
        <v>152</v>
      </c>
    </row>
    <row r="219" s="2" customFormat="1" ht="21.75" customHeight="1">
      <c r="A219" s="39"/>
      <c r="B219" s="40"/>
      <c r="C219" s="221" t="s">
        <v>7</v>
      </c>
      <c r="D219" s="221" t="s">
        <v>153</v>
      </c>
      <c r="E219" s="222" t="s">
        <v>1498</v>
      </c>
      <c r="F219" s="223" t="s">
        <v>1499</v>
      </c>
      <c r="G219" s="224" t="s">
        <v>700</v>
      </c>
      <c r="H219" s="225">
        <v>3.5649999999999999</v>
      </c>
      <c r="I219" s="226"/>
      <c r="J219" s="227">
        <f>ROUND(I219*H219,2)</f>
        <v>0</v>
      </c>
      <c r="K219" s="228"/>
      <c r="L219" s="45"/>
      <c r="M219" s="229" t="s">
        <v>1</v>
      </c>
      <c r="N219" s="230" t="s">
        <v>38</v>
      </c>
      <c r="O219" s="92"/>
      <c r="P219" s="231">
        <f>O219*H219</f>
        <v>0</v>
      </c>
      <c r="Q219" s="231">
        <v>0</v>
      </c>
      <c r="R219" s="231">
        <f>Q219*H219</f>
        <v>0</v>
      </c>
      <c r="S219" s="231">
        <v>0</v>
      </c>
      <c r="T219" s="232">
        <f>S219*H219</f>
        <v>0</v>
      </c>
      <c r="U219" s="39"/>
      <c r="V219" s="39"/>
      <c r="W219" s="39"/>
      <c r="X219" s="39"/>
      <c r="Y219" s="39"/>
      <c r="Z219" s="39"/>
      <c r="AA219" s="39"/>
      <c r="AB219" s="39"/>
      <c r="AC219" s="39"/>
      <c r="AD219" s="39"/>
      <c r="AE219" s="39"/>
      <c r="AR219" s="233" t="s">
        <v>225</v>
      </c>
      <c r="AT219" s="233" t="s">
        <v>153</v>
      </c>
      <c r="AU219" s="233" t="s">
        <v>83</v>
      </c>
      <c r="AY219" s="18" t="s">
        <v>152</v>
      </c>
      <c r="BE219" s="234">
        <f>IF(N219="základní",J219,0)</f>
        <v>0</v>
      </c>
      <c r="BF219" s="234">
        <f>IF(N219="snížená",J219,0)</f>
        <v>0</v>
      </c>
      <c r="BG219" s="234">
        <f>IF(N219="zákl. přenesená",J219,0)</f>
        <v>0</v>
      </c>
      <c r="BH219" s="234">
        <f>IF(N219="sníž. přenesená",J219,0)</f>
        <v>0</v>
      </c>
      <c r="BI219" s="234">
        <f>IF(N219="nulová",J219,0)</f>
        <v>0</v>
      </c>
      <c r="BJ219" s="18" t="s">
        <v>81</v>
      </c>
      <c r="BK219" s="234">
        <f>ROUND(I219*H219,2)</f>
        <v>0</v>
      </c>
      <c r="BL219" s="18" t="s">
        <v>225</v>
      </c>
      <c r="BM219" s="233" t="s">
        <v>1500</v>
      </c>
    </row>
    <row r="220" s="2" customFormat="1">
      <c r="A220" s="39"/>
      <c r="B220" s="40"/>
      <c r="C220" s="41"/>
      <c r="D220" s="235" t="s">
        <v>159</v>
      </c>
      <c r="E220" s="41"/>
      <c r="F220" s="236" t="s">
        <v>1501</v>
      </c>
      <c r="G220" s="41"/>
      <c r="H220" s="41"/>
      <c r="I220" s="237"/>
      <c r="J220" s="41"/>
      <c r="K220" s="41"/>
      <c r="L220" s="45"/>
      <c r="M220" s="238"/>
      <c r="N220" s="239"/>
      <c r="O220" s="92"/>
      <c r="P220" s="92"/>
      <c r="Q220" s="92"/>
      <c r="R220" s="92"/>
      <c r="S220" s="92"/>
      <c r="T220" s="93"/>
      <c r="U220" s="39"/>
      <c r="V220" s="39"/>
      <c r="W220" s="39"/>
      <c r="X220" s="39"/>
      <c r="Y220" s="39"/>
      <c r="Z220" s="39"/>
      <c r="AA220" s="39"/>
      <c r="AB220" s="39"/>
      <c r="AC220" s="39"/>
      <c r="AD220" s="39"/>
      <c r="AE220" s="39"/>
      <c r="AT220" s="18" t="s">
        <v>159</v>
      </c>
      <c r="AU220" s="18" t="s">
        <v>83</v>
      </c>
    </row>
    <row r="221" s="14" customFormat="1">
      <c r="A221" s="14"/>
      <c r="B221" s="276"/>
      <c r="C221" s="277"/>
      <c r="D221" s="235" t="s">
        <v>897</v>
      </c>
      <c r="E221" s="278" t="s">
        <v>1</v>
      </c>
      <c r="F221" s="279" t="s">
        <v>1502</v>
      </c>
      <c r="G221" s="277"/>
      <c r="H221" s="280">
        <v>3.5649999999999999</v>
      </c>
      <c r="I221" s="281"/>
      <c r="J221" s="277"/>
      <c r="K221" s="277"/>
      <c r="L221" s="282"/>
      <c r="M221" s="283"/>
      <c r="N221" s="284"/>
      <c r="O221" s="284"/>
      <c r="P221" s="284"/>
      <c r="Q221" s="284"/>
      <c r="R221" s="284"/>
      <c r="S221" s="284"/>
      <c r="T221" s="285"/>
      <c r="U221" s="14"/>
      <c r="V221" s="14"/>
      <c r="W221" s="14"/>
      <c r="X221" s="14"/>
      <c r="Y221" s="14"/>
      <c r="Z221" s="14"/>
      <c r="AA221" s="14"/>
      <c r="AB221" s="14"/>
      <c r="AC221" s="14"/>
      <c r="AD221" s="14"/>
      <c r="AE221" s="14"/>
      <c r="AT221" s="286" t="s">
        <v>897</v>
      </c>
      <c r="AU221" s="286" t="s">
        <v>83</v>
      </c>
      <c r="AV221" s="14" t="s">
        <v>83</v>
      </c>
      <c r="AW221" s="14" t="s">
        <v>30</v>
      </c>
      <c r="AX221" s="14" t="s">
        <v>73</v>
      </c>
      <c r="AY221" s="286" t="s">
        <v>152</v>
      </c>
    </row>
    <row r="222" s="15" customFormat="1">
      <c r="A222" s="15"/>
      <c r="B222" s="287"/>
      <c r="C222" s="288"/>
      <c r="D222" s="235" t="s">
        <v>897</v>
      </c>
      <c r="E222" s="289" t="s">
        <v>1</v>
      </c>
      <c r="F222" s="290" t="s">
        <v>899</v>
      </c>
      <c r="G222" s="288"/>
      <c r="H222" s="291">
        <v>3.5649999999999999</v>
      </c>
      <c r="I222" s="292"/>
      <c r="J222" s="288"/>
      <c r="K222" s="288"/>
      <c r="L222" s="293"/>
      <c r="M222" s="294"/>
      <c r="N222" s="295"/>
      <c r="O222" s="295"/>
      <c r="P222" s="295"/>
      <c r="Q222" s="295"/>
      <c r="R222" s="295"/>
      <c r="S222" s="295"/>
      <c r="T222" s="296"/>
      <c r="U222" s="15"/>
      <c r="V222" s="15"/>
      <c r="W222" s="15"/>
      <c r="X222" s="15"/>
      <c r="Y222" s="15"/>
      <c r="Z222" s="15"/>
      <c r="AA222" s="15"/>
      <c r="AB222" s="15"/>
      <c r="AC222" s="15"/>
      <c r="AD222" s="15"/>
      <c r="AE222" s="15"/>
      <c r="AT222" s="297" t="s">
        <v>897</v>
      </c>
      <c r="AU222" s="297" t="s">
        <v>83</v>
      </c>
      <c r="AV222" s="15" t="s">
        <v>169</v>
      </c>
      <c r="AW222" s="15" t="s">
        <v>30</v>
      </c>
      <c r="AX222" s="15" t="s">
        <v>81</v>
      </c>
      <c r="AY222" s="297" t="s">
        <v>152</v>
      </c>
    </row>
    <row r="223" s="2" customFormat="1" ht="21.75" customHeight="1">
      <c r="A223" s="39"/>
      <c r="B223" s="40"/>
      <c r="C223" s="221" t="s">
        <v>250</v>
      </c>
      <c r="D223" s="221" t="s">
        <v>153</v>
      </c>
      <c r="E223" s="222" t="s">
        <v>1503</v>
      </c>
      <c r="F223" s="223" t="s">
        <v>1504</v>
      </c>
      <c r="G223" s="224" t="s">
        <v>950</v>
      </c>
      <c r="H223" s="225">
        <v>2.2400000000000002</v>
      </c>
      <c r="I223" s="226"/>
      <c r="J223" s="227">
        <f>ROUND(I223*H223,2)</f>
        <v>0</v>
      </c>
      <c r="K223" s="228"/>
      <c r="L223" s="45"/>
      <c r="M223" s="229" t="s">
        <v>1</v>
      </c>
      <c r="N223" s="230" t="s">
        <v>38</v>
      </c>
      <c r="O223" s="92"/>
      <c r="P223" s="231">
        <f>O223*H223</f>
        <v>0</v>
      </c>
      <c r="Q223" s="231">
        <v>0</v>
      </c>
      <c r="R223" s="231">
        <f>Q223*H223</f>
        <v>0</v>
      </c>
      <c r="S223" s="231">
        <v>0</v>
      </c>
      <c r="T223" s="232">
        <f>S223*H223</f>
        <v>0</v>
      </c>
      <c r="U223" s="39"/>
      <c r="V223" s="39"/>
      <c r="W223" s="39"/>
      <c r="X223" s="39"/>
      <c r="Y223" s="39"/>
      <c r="Z223" s="39"/>
      <c r="AA223" s="39"/>
      <c r="AB223" s="39"/>
      <c r="AC223" s="39"/>
      <c r="AD223" s="39"/>
      <c r="AE223" s="39"/>
      <c r="AR223" s="233" t="s">
        <v>225</v>
      </c>
      <c r="AT223" s="233" t="s">
        <v>153</v>
      </c>
      <c r="AU223" s="233" t="s">
        <v>83</v>
      </c>
      <c r="AY223" s="18" t="s">
        <v>152</v>
      </c>
      <c r="BE223" s="234">
        <f>IF(N223="základní",J223,0)</f>
        <v>0</v>
      </c>
      <c r="BF223" s="234">
        <f>IF(N223="snížená",J223,0)</f>
        <v>0</v>
      </c>
      <c r="BG223" s="234">
        <f>IF(N223="zákl. přenesená",J223,0)</f>
        <v>0</v>
      </c>
      <c r="BH223" s="234">
        <f>IF(N223="sníž. přenesená",J223,0)</f>
        <v>0</v>
      </c>
      <c r="BI223" s="234">
        <f>IF(N223="nulová",J223,0)</f>
        <v>0</v>
      </c>
      <c r="BJ223" s="18" t="s">
        <v>81</v>
      </c>
      <c r="BK223" s="234">
        <f>ROUND(I223*H223,2)</f>
        <v>0</v>
      </c>
      <c r="BL223" s="18" t="s">
        <v>225</v>
      </c>
      <c r="BM223" s="233" t="s">
        <v>1505</v>
      </c>
    </row>
    <row r="224" s="2" customFormat="1">
      <c r="A224" s="39"/>
      <c r="B224" s="40"/>
      <c r="C224" s="41"/>
      <c r="D224" s="235" t="s">
        <v>159</v>
      </c>
      <c r="E224" s="41"/>
      <c r="F224" s="236" t="s">
        <v>1506</v>
      </c>
      <c r="G224" s="41"/>
      <c r="H224" s="41"/>
      <c r="I224" s="237"/>
      <c r="J224" s="41"/>
      <c r="K224" s="41"/>
      <c r="L224" s="45"/>
      <c r="M224" s="238"/>
      <c r="N224" s="239"/>
      <c r="O224" s="92"/>
      <c r="P224" s="92"/>
      <c r="Q224" s="92"/>
      <c r="R224" s="92"/>
      <c r="S224" s="92"/>
      <c r="T224" s="93"/>
      <c r="U224" s="39"/>
      <c r="V224" s="39"/>
      <c r="W224" s="39"/>
      <c r="X224" s="39"/>
      <c r="Y224" s="39"/>
      <c r="Z224" s="39"/>
      <c r="AA224" s="39"/>
      <c r="AB224" s="39"/>
      <c r="AC224" s="39"/>
      <c r="AD224" s="39"/>
      <c r="AE224" s="39"/>
      <c r="AT224" s="18" t="s">
        <v>159</v>
      </c>
      <c r="AU224" s="18" t="s">
        <v>83</v>
      </c>
    </row>
    <row r="225" s="11" customFormat="1" ht="22.8" customHeight="1">
      <c r="A225" s="11"/>
      <c r="B225" s="207"/>
      <c r="C225" s="208"/>
      <c r="D225" s="209" t="s">
        <v>72</v>
      </c>
      <c r="E225" s="260" t="s">
        <v>1507</v>
      </c>
      <c r="F225" s="260" t="s">
        <v>1508</v>
      </c>
      <c r="G225" s="208"/>
      <c r="H225" s="208"/>
      <c r="I225" s="211"/>
      <c r="J225" s="261">
        <f>BK225</f>
        <v>0</v>
      </c>
      <c r="K225" s="208"/>
      <c r="L225" s="213"/>
      <c r="M225" s="214"/>
      <c r="N225" s="215"/>
      <c r="O225" s="215"/>
      <c r="P225" s="216">
        <f>SUM(P226:P245)</f>
        <v>0</v>
      </c>
      <c r="Q225" s="215"/>
      <c r="R225" s="216">
        <f>SUM(R226:R245)</f>
        <v>0</v>
      </c>
      <c r="S225" s="215"/>
      <c r="T225" s="217">
        <f>SUM(T226:T245)</f>
        <v>0</v>
      </c>
      <c r="U225" s="11"/>
      <c r="V225" s="11"/>
      <c r="W225" s="11"/>
      <c r="X225" s="11"/>
      <c r="Y225" s="11"/>
      <c r="Z225" s="11"/>
      <c r="AA225" s="11"/>
      <c r="AB225" s="11"/>
      <c r="AC225" s="11"/>
      <c r="AD225" s="11"/>
      <c r="AE225" s="11"/>
      <c r="AR225" s="218" t="s">
        <v>83</v>
      </c>
      <c r="AT225" s="219" t="s">
        <v>72</v>
      </c>
      <c r="AU225" s="219" t="s">
        <v>81</v>
      </c>
      <c r="AY225" s="218" t="s">
        <v>152</v>
      </c>
      <c r="BK225" s="220">
        <f>SUM(BK226:BK245)</f>
        <v>0</v>
      </c>
    </row>
    <row r="226" s="2" customFormat="1" ht="33" customHeight="1">
      <c r="A226" s="39"/>
      <c r="B226" s="40"/>
      <c r="C226" s="221" t="s">
        <v>254</v>
      </c>
      <c r="D226" s="221" t="s">
        <v>153</v>
      </c>
      <c r="E226" s="222" t="s">
        <v>1509</v>
      </c>
      <c r="F226" s="223" t="s">
        <v>1510</v>
      </c>
      <c r="G226" s="224" t="s">
        <v>195</v>
      </c>
      <c r="H226" s="225">
        <v>60</v>
      </c>
      <c r="I226" s="226"/>
      <c r="J226" s="227">
        <f>ROUND(I226*H226,2)</f>
        <v>0</v>
      </c>
      <c r="K226" s="228"/>
      <c r="L226" s="45"/>
      <c r="M226" s="229" t="s">
        <v>1</v>
      </c>
      <c r="N226" s="230" t="s">
        <v>38</v>
      </c>
      <c r="O226" s="92"/>
      <c r="P226" s="231">
        <f>O226*H226</f>
        <v>0</v>
      </c>
      <c r="Q226" s="231">
        <v>0</v>
      </c>
      <c r="R226" s="231">
        <f>Q226*H226</f>
        <v>0</v>
      </c>
      <c r="S226" s="231">
        <v>0</v>
      </c>
      <c r="T226" s="232">
        <f>S226*H226</f>
        <v>0</v>
      </c>
      <c r="U226" s="39"/>
      <c r="V226" s="39"/>
      <c r="W226" s="39"/>
      <c r="X226" s="39"/>
      <c r="Y226" s="39"/>
      <c r="Z226" s="39"/>
      <c r="AA226" s="39"/>
      <c r="AB226" s="39"/>
      <c r="AC226" s="39"/>
      <c r="AD226" s="39"/>
      <c r="AE226" s="39"/>
      <c r="AR226" s="233" t="s">
        <v>225</v>
      </c>
      <c r="AT226" s="233" t="s">
        <v>153</v>
      </c>
      <c r="AU226" s="233" t="s">
        <v>83</v>
      </c>
      <c r="AY226" s="18" t="s">
        <v>152</v>
      </c>
      <c r="BE226" s="234">
        <f>IF(N226="základní",J226,0)</f>
        <v>0</v>
      </c>
      <c r="BF226" s="234">
        <f>IF(N226="snížená",J226,0)</f>
        <v>0</v>
      </c>
      <c r="BG226" s="234">
        <f>IF(N226="zákl. přenesená",J226,0)</f>
        <v>0</v>
      </c>
      <c r="BH226" s="234">
        <f>IF(N226="sníž. přenesená",J226,0)</f>
        <v>0</v>
      </c>
      <c r="BI226" s="234">
        <f>IF(N226="nulová",J226,0)</f>
        <v>0</v>
      </c>
      <c r="BJ226" s="18" t="s">
        <v>81</v>
      </c>
      <c r="BK226" s="234">
        <f>ROUND(I226*H226,2)</f>
        <v>0</v>
      </c>
      <c r="BL226" s="18" t="s">
        <v>225</v>
      </c>
      <c r="BM226" s="233" t="s">
        <v>1511</v>
      </c>
    </row>
    <row r="227" s="2" customFormat="1">
      <c r="A227" s="39"/>
      <c r="B227" s="40"/>
      <c r="C227" s="41"/>
      <c r="D227" s="235" t="s">
        <v>159</v>
      </c>
      <c r="E227" s="41"/>
      <c r="F227" s="236" t="s">
        <v>1512</v>
      </c>
      <c r="G227" s="41"/>
      <c r="H227" s="41"/>
      <c r="I227" s="237"/>
      <c r="J227" s="41"/>
      <c r="K227" s="41"/>
      <c r="L227" s="45"/>
      <c r="M227" s="238"/>
      <c r="N227" s="239"/>
      <c r="O227" s="92"/>
      <c r="P227" s="92"/>
      <c r="Q227" s="92"/>
      <c r="R227" s="92"/>
      <c r="S227" s="92"/>
      <c r="T227" s="93"/>
      <c r="U227" s="39"/>
      <c r="V227" s="39"/>
      <c r="W227" s="39"/>
      <c r="X227" s="39"/>
      <c r="Y227" s="39"/>
      <c r="Z227" s="39"/>
      <c r="AA227" s="39"/>
      <c r="AB227" s="39"/>
      <c r="AC227" s="39"/>
      <c r="AD227" s="39"/>
      <c r="AE227" s="39"/>
      <c r="AT227" s="18" t="s">
        <v>159</v>
      </c>
      <c r="AU227" s="18" t="s">
        <v>83</v>
      </c>
    </row>
    <row r="228" s="2" customFormat="1" ht="33" customHeight="1">
      <c r="A228" s="39"/>
      <c r="B228" s="40"/>
      <c r="C228" s="221" t="s">
        <v>260</v>
      </c>
      <c r="D228" s="221" t="s">
        <v>153</v>
      </c>
      <c r="E228" s="222" t="s">
        <v>1513</v>
      </c>
      <c r="F228" s="223" t="s">
        <v>1514</v>
      </c>
      <c r="G228" s="224" t="s">
        <v>195</v>
      </c>
      <c r="H228" s="225">
        <v>60</v>
      </c>
      <c r="I228" s="226"/>
      <c r="J228" s="227">
        <f>ROUND(I228*H228,2)</f>
        <v>0</v>
      </c>
      <c r="K228" s="228"/>
      <c r="L228" s="45"/>
      <c r="M228" s="229" t="s">
        <v>1</v>
      </c>
      <c r="N228" s="230" t="s">
        <v>38</v>
      </c>
      <c r="O228" s="92"/>
      <c r="P228" s="231">
        <f>O228*H228</f>
        <v>0</v>
      </c>
      <c r="Q228" s="231">
        <v>0</v>
      </c>
      <c r="R228" s="231">
        <f>Q228*H228</f>
        <v>0</v>
      </c>
      <c r="S228" s="231">
        <v>0</v>
      </c>
      <c r="T228" s="232">
        <f>S228*H228</f>
        <v>0</v>
      </c>
      <c r="U228" s="39"/>
      <c r="V228" s="39"/>
      <c r="W228" s="39"/>
      <c r="X228" s="39"/>
      <c r="Y228" s="39"/>
      <c r="Z228" s="39"/>
      <c r="AA228" s="39"/>
      <c r="AB228" s="39"/>
      <c r="AC228" s="39"/>
      <c r="AD228" s="39"/>
      <c r="AE228" s="39"/>
      <c r="AR228" s="233" t="s">
        <v>225</v>
      </c>
      <c r="AT228" s="233" t="s">
        <v>153</v>
      </c>
      <c r="AU228" s="233" t="s">
        <v>83</v>
      </c>
      <c r="AY228" s="18" t="s">
        <v>152</v>
      </c>
      <c r="BE228" s="234">
        <f>IF(N228="základní",J228,0)</f>
        <v>0</v>
      </c>
      <c r="BF228" s="234">
        <f>IF(N228="snížená",J228,0)</f>
        <v>0</v>
      </c>
      <c r="BG228" s="234">
        <f>IF(N228="zákl. přenesená",J228,0)</f>
        <v>0</v>
      </c>
      <c r="BH228" s="234">
        <f>IF(N228="sníž. přenesená",J228,0)</f>
        <v>0</v>
      </c>
      <c r="BI228" s="234">
        <f>IF(N228="nulová",J228,0)</f>
        <v>0</v>
      </c>
      <c r="BJ228" s="18" t="s">
        <v>81</v>
      </c>
      <c r="BK228" s="234">
        <f>ROUND(I228*H228,2)</f>
        <v>0</v>
      </c>
      <c r="BL228" s="18" t="s">
        <v>225</v>
      </c>
      <c r="BM228" s="233" t="s">
        <v>1515</v>
      </c>
    </row>
    <row r="229" s="2" customFormat="1">
      <c r="A229" s="39"/>
      <c r="B229" s="40"/>
      <c r="C229" s="41"/>
      <c r="D229" s="235" t="s">
        <v>159</v>
      </c>
      <c r="E229" s="41"/>
      <c r="F229" s="236" t="s">
        <v>1514</v>
      </c>
      <c r="G229" s="41"/>
      <c r="H229" s="41"/>
      <c r="I229" s="237"/>
      <c r="J229" s="41"/>
      <c r="K229" s="41"/>
      <c r="L229" s="45"/>
      <c r="M229" s="238"/>
      <c r="N229" s="239"/>
      <c r="O229" s="92"/>
      <c r="P229" s="92"/>
      <c r="Q229" s="92"/>
      <c r="R229" s="92"/>
      <c r="S229" s="92"/>
      <c r="T229" s="93"/>
      <c r="U229" s="39"/>
      <c r="V229" s="39"/>
      <c r="W229" s="39"/>
      <c r="X229" s="39"/>
      <c r="Y229" s="39"/>
      <c r="Z229" s="39"/>
      <c r="AA229" s="39"/>
      <c r="AB229" s="39"/>
      <c r="AC229" s="39"/>
      <c r="AD229" s="39"/>
      <c r="AE229" s="39"/>
      <c r="AT229" s="18" t="s">
        <v>159</v>
      </c>
      <c r="AU229" s="18" t="s">
        <v>83</v>
      </c>
    </row>
    <row r="230" s="2" customFormat="1" ht="33" customHeight="1">
      <c r="A230" s="39"/>
      <c r="B230" s="40"/>
      <c r="C230" s="221" t="s">
        <v>264</v>
      </c>
      <c r="D230" s="221" t="s">
        <v>153</v>
      </c>
      <c r="E230" s="222" t="s">
        <v>1516</v>
      </c>
      <c r="F230" s="223" t="s">
        <v>1517</v>
      </c>
      <c r="G230" s="224" t="s">
        <v>212</v>
      </c>
      <c r="H230" s="225">
        <v>32</v>
      </c>
      <c r="I230" s="226"/>
      <c r="J230" s="227">
        <f>ROUND(I230*H230,2)</f>
        <v>0</v>
      </c>
      <c r="K230" s="228"/>
      <c r="L230" s="45"/>
      <c r="M230" s="229" t="s">
        <v>1</v>
      </c>
      <c r="N230" s="230" t="s">
        <v>38</v>
      </c>
      <c r="O230" s="92"/>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225</v>
      </c>
      <c r="AT230" s="233" t="s">
        <v>153</v>
      </c>
      <c r="AU230" s="233" t="s">
        <v>83</v>
      </c>
      <c r="AY230" s="18" t="s">
        <v>152</v>
      </c>
      <c r="BE230" s="234">
        <f>IF(N230="základní",J230,0)</f>
        <v>0</v>
      </c>
      <c r="BF230" s="234">
        <f>IF(N230="snížená",J230,0)</f>
        <v>0</v>
      </c>
      <c r="BG230" s="234">
        <f>IF(N230="zákl. přenesená",J230,0)</f>
        <v>0</v>
      </c>
      <c r="BH230" s="234">
        <f>IF(N230="sníž. přenesená",J230,0)</f>
        <v>0</v>
      </c>
      <c r="BI230" s="234">
        <f>IF(N230="nulová",J230,0)</f>
        <v>0</v>
      </c>
      <c r="BJ230" s="18" t="s">
        <v>81</v>
      </c>
      <c r="BK230" s="234">
        <f>ROUND(I230*H230,2)</f>
        <v>0</v>
      </c>
      <c r="BL230" s="18" t="s">
        <v>225</v>
      </c>
      <c r="BM230" s="233" t="s">
        <v>1518</v>
      </c>
    </row>
    <row r="231" s="2" customFormat="1">
      <c r="A231" s="39"/>
      <c r="B231" s="40"/>
      <c r="C231" s="41"/>
      <c r="D231" s="235" t="s">
        <v>159</v>
      </c>
      <c r="E231" s="41"/>
      <c r="F231" s="236" t="s">
        <v>1517</v>
      </c>
      <c r="G231" s="41"/>
      <c r="H231" s="41"/>
      <c r="I231" s="237"/>
      <c r="J231" s="41"/>
      <c r="K231" s="41"/>
      <c r="L231" s="45"/>
      <c r="M231" s="238"/>
      <c r="N231" s="239"/>
      <c r="O231" s="92"/>
      <c r="P231" s="92"/>
      <c r="Q231" s="92"/>
      <c r="R231" s="92"/>
      <c r="S231" s="92"/>
      <c r="T231" s="93"/>
      <c r="U231" s="39"/>
      <c r="V231" s="39"/>
      <c r="W231" s="39"/>
      <c r="X231" s="39"/>
      <c r="Y231" s="39"/>
      <c r="Z231" s="39"/>
      <c r="AA231" s="39"/>
      <c r="AB231" s="39"/>
      <c r="AC231" s="39"/>
      <c r="AD231" s="39"/>
      <c r="AE231" s="39"/>
      <c r="AT231" s="18" t="s">
        <v>159</v>
      </c>
      <c r="AU231" s="18" t="s">
        <v>83</v>
      </c>
    </row>
    <row r="232" s="14" customFormat="1">
      <c r="A232" s="14"/>
      <c r="B232" s="276"/>
      <c r="C232" s="277"/>
      <c r="D232" s="235" t="s">
        <v>897</v>
      </c>
      <c r="E232" s="278" t="s">
        <v>1</v>
      </c>
      <c r="F232" s="279" t="s">
        <v>1519</v>
      </c>
      <c r="G232" s="277"/>
      <c r="H232" s="280">
        <v>32</v>
      </c>
      <c r="I232" s="281"/>
      <c r="J232" s="277"/>
      <c r="K232" s="277"/>
      <c r="L232" s="282"/>
      <c r="M232" s="283"/>
      <c r="N232" s="284"/>
      <c r="O232" s="284"/>
      <c r="P232" s="284"/>
      <c r="Q232" s="284"/>
      <c r="R232" s="284"/>
      <c r="S232" s="284"/>
      <c r="T232" s="285"/>
      <c r="U232" s="14"/>
      <c r="V232" s="14"/>
      <c r="W232" s="14"/>
      <c r="X232" s="14"/>
      <c r="Y232" s="14"/>
      <c r="Z232" s="14"/>
      <c r="AA232" s="14"/>
      <c r="AB232" s="14"/>
      <c r="AC232" s="14"/>
      <c r="AD232" s="14"/>
      <c r="AE232" s="14"/>
      <c r="AT232" s="286" t="s">
        <v>897</v>
      </c>
      <c r="AU232" s="286" t="s">
        <v>83</v>
      </c>
      <c r="AV232" s="14" t="s">
        <v>83</v>
      </c>
      <c r="AW232" s="14" t="s">
        <v>30</v>
      </c>
      <c r="AX232" s="14" t="s">
        <v>73</v>
      </c>
      <c r="AY232" s="286" t="s">
        <v>152</v>
      </c>
    </row>
    <row r="233" s="15" customFormat="1">
      <c r="A233" s="15"/>
      <c r="B233" s="287"/>
      <c r="C233" s="288"/>
      <c r="D233" s="235" t="s">
        <v>897</v>
      </c>
      <c r="E233" s="289" t="s">
        <v>1</v>
      </c>
      <c r="F233" s="290" t="s">
        <v>899</v>
      </c>
      <c r="G233" s="288"/>
      <c r="H233" s="291">
        <v>32</v>
      </c>
      <c r="I233" s="292"/>
      <c r="J233" s="288"/>
      <c r="K233" s="288"/>
      <c r="L233" s="293"/>
      <c r="M233" s="294"/>
      <c r="N233" s="295"/>
      <c r="O233" s="295"/>
      <c r="P233" s="295"/>
      <c r="Q233" s="295"/>
      <c r="R233" s="295"/>
      <c r="S233" s="295"/>
      <c r="T233" s="296"/>
      <c r="U233" s="15"/>
      <c r="V233" s="15"/>
      <c r="W233" s="15"/>
      <c r="X233" s="15"/>
      <c r="Y233" s="15"/>
      <c r="Z233" s="15"/>
      <c r="AA233" s="15"/>
      <c r="AB233" s="15"/>
      <c r="AC233" s="15"/>
      <c r="AD233" s="15"/>
      <c r="AE233" s="15"/>
      <c r="AT233" s="297" t="s">
        <v>897</v>
      </c>
      <c r="AU233" s="297" t="s">
        <v>83</v>
      </c>
      <c r="AV233" s="15" t="s">
        <v>169</v>
      </c>
      <c r="AW233" s="15" t="s">
        <v>30</v>
      </c>
      <c r="AX233" s="15" t="s">
        <v>81</v>
      </c>
      <c r="AY233" s="297" t="s">
        <v>152</v>
      </c>
    </row>
    <row r="234" s="2" customFormat="1" ht="16.5" customHeight="1">
      <c r="A234" s="39"/>
      <c r="B234" s="40"/>
      <c r="C234" s="221" t="s">
        <v>268</v>
      </c>
      <c r="D234" s="221" t="s">
        <v>153</v>
      </c>
      <c r="E234" s="222" t="s">
        <v>1520</v>
      </c>
      <c r="F234" s="223" t="s">
        <v>1521</v>
      </c>
      <c r="G234" s="224" t="s">
        <v>293</v>
      </c>
      <c r="H234" s="225">
        <v>1</v>
      </c>
      <c r="I234" s="226"/>
      <c r="J234" s="227">
        <f>ROUND(I234*H234,2)</f>
        <v>0</v>
      </c>
      <c r="K234" s="228"/>
      <c r="L234" s="45"/>
      <c r="M234" s="229" t="s">
        <v>1</v>
      </c>
      <c r="N234" s="230" t="s">
        <v>38</v>
      </c>
      <c r="O234" s="92"/>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225</v>
      </c>
      <c r="AT234" s="233" t="s">
        <v>153</v>
      </c>
      <c r="AU234" s="233" t="s">
        <v>83</v>
      </c>
      <c r="AY234" s="18" t="s">
        <v>152</v>
      </c>
      <c r="BE234" s="234">
        <f>IF(N234="základní",J234,0)</f>
        <v>0</v>
      </c>
      <c r="BF234" s="234">
        <f>IF(N234="snížená",J234,0)</f>
        <v>0</v>
      </c>
      <c r="BG234" s="234">
        <f>IF(N234="zákl. přenesená",J234,0)</f>
        <v>0</v>
      </c>
      <c r="BH234" s="234">
        <f>IF(N234="sníž. přenesená",J234,0)</f>
        <v>0</v>
      </c>
      <c r="BI234" s="234">
        <f>IF(N234="nulová",J234,0)</f>
        <v>0</v>
      </c>
      <c r="BJ234" s="18" t="s">
        <v>81</v>
      </c>
      <c r="BK234" s="234">
        <f>ROUND(I234*H234,2)</f>
        <v>0</v>
      </c>
      <c r="BL234" s="18" t="s">
        <v>225</v>
      </c>
      <c r="BM234" s="233" t="s">
        <v>1522</v>
      </c>
    </row>
    <row r="235" s="2" customFormat="1">
      <c r="A235" s="39"/>
      <c r="B235" s="40"/>
      <c r="C235" s="41"/>
      <c r="D235" s="235" t="s">
        <v>159</v>
      </c>
      <c r="E235" s="41"/>
      <c r="F235" s="236" t="s">
        <v>1521</v>
      </c>
      <c r="G235" s="41"/>
      <c r="H235" s="41"/>
      <c r="I235" s="237"/>
      <c r="J235" s="41"/>
      <c r="K235" s="41"/>
      <c r="L235" s="45"/>
      <c r="M235" s="238"/>
      <c r="N235" s="239"/>
      <c r="O235" s="92"/>
      <c r="P235" s="92"/>
      <c r="Q235" s="92"/>
      <c r="R235" s="92"/>
      <c r="S235" s="92"/>
      <c r="T235" s="93"/>
      <c r="U235" s="39"/>
      <c r="V235" s="39"/>
      <c r="W235" s="39"/>
      <c r="X235" s="39"/>
      <c r="Y235" s="39"/>
      <c r="Z235" s="39"/>
      <c r="AA235" s="39"/>
      <c r="AB235" s="39"/>
      <c r="AC235" s="39"/>
      <c r="AD235" s="39"/>
      <c r="AE235" s="39"/>
      <c r="AT235" s="18" t="s">
        <v>159</v>
      </c>
      <c r="AU235" s="18" t="s">
        <v>83</v>
      </c>
    </row>
    <row r="236" s="2" customFormat="1" ht="21.75" customHeight="1">
      <c r="A236" s="39"/>
      <c r="B236" s="40"/>
      <c r="C236" s="221" t="s">
        <v>378</v>
      </c>
      <c r="D236" s="221" t="s">
        <v>153</v>
      </c>
      <c r="E236" s="222" t="s">
        <v>1523</v>
      </c>
      <c r="F236" s="223" t="s">
        <v>1524</v>
      </c>
      <c r="G236" s="224" t="s">
        <v>195</v>
      </c>
      <c r="H236" s="225">
        <v>50</v>
      </c>
      <c r="I236" s="226"/>
      <c r="J236" s="227">
        <f>ROUND(I236*H236,2)</f>
        <v>0</v>
      </c>
      <c r="K236" s="228"/>
      <c r="L236" s="45"/>
      <c r="M236" s="229" t="s">
        <v>1</v>
      </c>
      <c r="N236" s="230" t="s">
        <v>38</v>
      </c>
      <c r="O236" s="92"/>
      <c r="P236" s="231">
        <f>O236*H236</f>
        <v>0</v>
      </c>
      <c r="Q236" s="231">
        <v>0</v>
      </c>
      <c r="R236" s="231">
        <f>Q236*H236</f>
        <v>0</v>
      </c>
      <c r="S236" s="231">
        <v>0</v>
      </c>
      <c r="T236" s="232">
        <f>S236*H236</f>
        <v>0</v>
      </c>
      <c r="U236" s="39"/>
      <c r="V236" s="39"/>
      <c r="W236" s="39"/>
      <c r="X236" s="39"/>
      <c r="Y236" s="39"/>
      <c r="Z236" s="39"/>
      <c r="AA236" s="39"/>
      <c r="AB236" s="39"/>
      <c r="AC236" s="39"/>
      <c r="AD236" s="39"/>
      <c r="AE236" s="39"/>
      <c r="AR236" s="233" t="s">
        <v>225</v>
      </c>
      <c r="AT236" s="233" t="s">
        <v>153</v>
      </c>
      <c r="AU236" s="233" t="s">
        <v>83</v>
      </c>
      <c r="AY236" s="18" t="s">
        <v>152</v>
      </c>
      <c r="BE236" s="234">
        <f>IF(N236="základní",J236,0)</f>
        <v>0</v>
      </c>
      <c r="BF236" s="234">
        <f>IF(N236="snížená",J236,0)</f>
        <v>0</v>
      </c>
      <c r="BG236" s="234">
        <f>IF(N236="zákl. přenesená",J236,0)</f>
        <v>0</v>
      </c>
      <c r="BH236" s="234">
        <f>IF(N236="sníž. přenesená",J236,0)</f>
        <v>0</v>
      </c>
      <c r="BI236" s="234">
        <f>IF(N236="nulová",J236,0)</f>
        <v>0</v>
      </c>
      <c r="BJ236" s="18" t="s">
        <v>81</v>
      </c>
      <c r="BK236" s="234">
        <f>ROUND(I236*H236,2)</f>
        <v>0</v>
      </c>
      <c r="BL236" s="18" t="s">
        <v>225</v>
      </c>
      <c r="BM236" s="233" t="s">
        <v>1525</v>
      </c>
    </row>
    <row r="237" s="2" customFormat="1">
      <c r="A237" s="39"/>
      <c r="B237" s="40"/>
      <c r="C237" s="41"/>
      <c r="D237" s="235" t="s">
        <v>159</v>
      </c>
      <c r="E237" s="41"/>
      <c r="F237" s="236" t="s">
        <v>1526</v>
      </c>
      <c r="G237" s="41"/>
      <c r="H237" s="41"/>
      <c r="I237" s="237"/>
      <c r="J237" s="41"/>
      <c r="K237" s="41"/>
      <c r="L237" s="45"/>
      <c r="M237" s="238"/>
      <c r="N237" s="239"/>
      <c r="O237" s="92"/>
      <c r="P237" s="92"/>
      <c r="Q237" s="92"/>
      <c r="R237" s="92"/>
      <c r="S237" s="92"/>
      <c r="T237" s="93"/>
      <c r="U237" s="39"/>
      <c r="V237" s="39"/>
      <c r="W237" s="39"/>
      <c r="X237" s="39"/>
      <c r="Y237" s="39"/>
      <c r="Z237" s="39"/>
      <c r="AA237" s="39"/>
      <c r="AB237" s="39"/>
      <c r="AC237" s="39"/>
      <c r="AD237" s="39"/>
      <c r="AE237" s="39"/>
      <c r="AT237" s="18" t="s">
        <v>159</v>
      </c>
      <c r="AU237" s="18" t="s">
        <v>83</v>
      </c>
    </row>
    <row r="238" s="2" customFormat="1" ht="44.25" customHeight="1">
      <c r="A238" s="39"/>
      <c r="B238" s="40"/>
      <c r="C238" s="240" t="s">
        <v>383</v>
      </c>
      <c r="D238" s="240" t="s">
        <v>200</v>
      </c>
      <c r="E238" s="241" t="s">
        <v>1527</v>
      </c>
      <c r="F238" s="242" t="s">
        <v>1528</v>
      </c>
      <c r="G238" s="243" t="s">
        <v>195</v>
      </c>
      <c r="H238" s="244">
        <v>60.5</v>
      </c>
      <c r="I238" s="245"/>
      <c r="J238" s="246">
        <f>ROUND(I238*H238,2)</f>
        <v>0</v>
      </c>
      <c r="K238" s="247"/>
      <c r="L238" s="248"/>
      <c r="M238" s="249" t="s">
        <v>1</v>
      </c>
      <c r="N238" s="250" t="s">
        <v>38</v>
      </c>
      <c r="O238" s="92"/>
      <c r="P238" s="231">
        <f>O238*H238</f>
        <v>0</v>
      </c>
      <c r="Q238" s="231">
        <v>0</v>
      </c>
      <c r="R238" s="231">
        <f>Q238*H238</f>
        <v>0</v>
      </c>
      <c r="S238" s="231">
        <v>0</v>
      </c>
      <c r="T238" s="232">
        <f>S238*H238</f>
        <v>0</v>
      </c>
      <c r="U238" s="39"/>
      <c r="V238" s="39"/>
      <c r="W238" s="39"/>
      <c r="X238" s="39"/>
      <c r="Y238" s="39"/>
      <c r="Z238" s="39"/>
      <c r="AA238" s="39"/>
      <c r="AB238" s="39"/>
      <c r="AC238" s="39"/>
      <c r="AD238" s="39"/>
      <c r="AE238" s="39"/>
      <c r="AR238" s="233" t="s">
        <v>306</v>
      </c>
      <c r="AT238" s="233" t="s">
        <v>200</v>
      </c>
      <c r="AU238" s="233" t="s">
        <v>83</v>
      </c>
      <c r="AY238" s="18" t="s">
        <v>152</v>
      </c>
      <c r="BE238" s="234">
        <f>IF(N238="základní",J238,0)</f>
        <v>0</v>
      </c>
      <c r="BF238" s="234">
        <f>IF(N238="snížená",J238,0)</f>
        <v>0</v>
      </c>
      <c r="BG238" s="234">
        <f>IF(N238="zákl. přenesená",J238,0)</f>
        <v>0</v>
      </c>
      <c r="BH238" s="234">
        <f>IF(N238="sníž. přenesená",J238,0)</f>
        <v>0</v>
      </c>
      <c r="BI238" s="234">
        <f>IF(N238="nulová",J238,0)</f>
        <v>0</v>
      </c>
      <c r="BJ238" s="18" t="s">
        <v>81</v>
      </c>
      <c r="BK238" s="234">
        <f>ROUND(I238*H238,2)</f>
        <v>0</v>
      </c>
      <c r="BL238" s="18" t="s">
        <v>225</v>
      </c>
      <c r="BM238" s="233" t="s">
        <v>1529</v>
      </c>
    </row>
    <row r="239" s="2" customFormat="1">
      <c r="A239" s="39"/>
      <c r="B239" s="40"/>
      <c r="C239" s="41"/>
      <c r="D239" s="235" t="s">
        <v>159</v>
      </c>
      <c r="E239" s="41"/>
      <c r="F239" s="236" t="s">
        <v>1528</v>
      </c>
      <c r="G239" s="41"/>
      <c r="H239" s="41"/>
      <c r="I239" s="237"/>
      <c r="J239" s="41"/>
      <c r="K239" s="41"/>
      <c r="L239" s="45"/>
      <c r="M239" s="238"/>
      <c r="N239" s="239"/>
      <c r="O239" s="92"/>
      <c r="P239" s="92"/>
      <c r="Q239" s="92"/>
      <c r="R239" s="92"/>
      <c r="S239" s="92"/>
      <c r="T239" s="93"/>
      <c r="U239" s="39"/>
      <c r="V239" s="39"/>
      <c r="W239" s="39"/>
      <c r="X239" s="39"/>
      <c r="Y239" s="39"/>
      <c r="Z239" s="39"/>
      <c r="AA239" s="39"/>
      <c r="AB239" s="39"/>
      <c r="AC239" s="39"/>
      <c r="AD239" s="39"/>
      <c r="AE239" s="39"/>
      <c r="AT239" s="18" t="s">
        <v>159</v>
      </c>
      <c r="AU239" s="18" t="s">
        <v>83</v>
      </c>
    </row>
    <row r="240" s="2" customFormat="1" ht="16.5" customHeight="1">
      <c r="A240" s="39"/>
      <c r="B240" s="40"/>
      <c r="C240" s="221" t="s">
        <v>387</v>
      </c>
      <c r="D240" s="221" t="s">
        <v>153</v>
      </c>
      <c r="E240" s="222" t="s">
        <v>1530</v>
      </c>
      <c r="F240" s="223" t="s">
        <v>1531</v>
      </c>
      <c r="G240" s="224" t="s">
        <v>212</v>
      </c>
      <c r="H240" s="225">
        <v>20</v>
      </c>
      <c r="I240" s="226"/>
      <c r="J240" s="227">
        <f>ROUND(I240*H240,2)</f>
        <v>0</v>
      </c>
      <c r="K240" s="228"/>
      <c r="L240" s="45"/>
      <c r="M240" s="229" t="s">
        <v>1</v>
      </c>
      <c r="N240" s="230" t="s">
        <v>38</v>
      </c>
      <c r="O240" s="92"/>
      <c r="P240" s="231">
        <f>O240*H240</f>
        <v>0</v>
      </c>
      <c r="Q240" s="231">
        <v>0</v>
      </c>
      <c r="R240" s="231">
        <f>Q240*H240</f>
        <v>0</v>
      </c>
      <c r="S240" s="231">
        <v>0</v>
      </c>
      <c r="T240" s="232">
        <f>S240*H240</f>
        <v>0</v>
      </c>
      <c r="U240" s="39"/>
      <c r="V240" s="39"/>
      <c r="W240" s="39"/>
      <c r="X240" s="39"/>
      <c r="Y240" s="39"/>
      <c r="Z240" s="39"/>
      <c r="AA240" s="39"/>
      <c r="AB240" s="39"/>
      <c r="AC240" s="39"/>
      <c r="AD240" s="39"/>
      <c r="AE240" s="39"/>
      <c r="AR240" s="233" t="s">
        <v>225</v>
      </c>
      <c r="AT240" s="233" t="s">
        <v>153</v>
      </c>
      <c r="AU240" s="233" t="s">
        <v>83</v>
      </c>
      <c r="AY240" s="18" t="s">
        <v>152</v>
      </c>
      <c r="BE240" s="234">
        <f>IF(N240="základní",J240,0)</f>
        <v>0</v>
      </c>
      <c r="BF240" s="234">
        <f>IF(N240="snížená",J240,0)</f>
        <v>0</v>
      </c>
      <c r="BG240" s="234">
        <f>IF(N240="zákl. přenesená",J240,0)</f>
        <v>0</v>
      </c>
      <c r="BH240" s="234">
        <f>IF(N240="sníž. přenesená",J240,0)</f>
        <v>0</v>
      </c>
      <c r="BI240" s="234">
        <f>IF(N240="nulová",J240,0)</f>
        <v>0</v>
      </c>
      <c r="BJ240" s="18" t="s">
        <v>81</v>
      </c>
      <c r="BK240" s="234">
        <f>ROUND(I240*H240,2)</f>
        <v>0</v>
      </c>
      <c r="BL240" s="18" t="s">
        <v>225</v>
      </c>
      <c r="BM240" s="233" t="s">
        <v>1532</v>
      </c>
    </row>
    <row r="241" s="2" customFormat="1">
      <c r="A241" s="39"/>
      <c r="B241" s="40"/>
      <c r="C241" s="41"/>
      <c r="D241" s="235" t="s">
        <v>159</v>
      </c>
      <c r="E241" s="41"/>
      <c r="F241" s="236" t="s">
        <v>1531</v>
      </c>
      <c r="G241" s="41"/>
      <c r="H241" s="41"/>
      <c r="I241" s="237"/>
      <c r="J241" s="41"/>
      <c r="K241" s="41"/>
      <c r="L241" s="45"/>
      <c r="M241" s="238"/>
      <c r="N241" s="239"/>
      <c r="O241" s="92"/>
      <c r="P241" s="92"/>
      <c r="Q241" s="92"/>
      <c r="R241" s="92"/>
      <c r="S241" s="92"/>
      <c r="T241" s="93"/>
      <c r="U241" s="39"/>
      <c r="V241" s="39"/>
      <c r="W241" s="39"/>
      <c r="X241" s="39"/>
      <c r="Y241" s="39"/>
      <c r="Z241" s="39"/>
      <c r="AA241" s="39"/>
      <c r="AB241" s="39"/>
      <c r="AC241" s="39"/>
      <c r="AD241" s="39"/>
      <c r="AE241" s="39"/>
      <c r="AT241" s="18" t="s">
        <v>159</v>
      </c>
      <c r="AU241" s="18" t="s">
        <v>83</v>
      </c>
    </row>
    <row r="242" s="14" customFormat="1">
      <c r="A242" s="14"/>
      <c r="B242" s="276"/>
      <c r="C242" s="277"/>
      <c r="D242" s="235" t="s">
        <v>897</v>
      </c>
      <c r="E242" s="278" t="s">
        <v>1</v>
      </c>
      <c r="F242" s="279" t="s">
        <v>1533</v>
      </c>
      <c r="G242" s="277"/>
      <c r="H242" s="280">
        <v>20</v>
      </c>
      <c r="I242" s="281"/>
      <c r="J242" s="277"/>
      <c r="K242" s="277"/>
      <c r="L242" s="282"/>
      <c r="M242" s="283"/>
      <c r="N242" s="284"/>
      <c r="O242" s="284"/>
      <c r="P242" s="284"/>
      <c r="Q242" s="284"/>
      <c r="R242" s="284"/>
      <c r="S242" s="284"/>
      <c r="T242" s="285"/>
      <c r="U242" s="14"/>
      <c r="V242" s="14"/>
      <c r="W242" s="14"/>
      <c r="X242" s="14"/>
      <c r="Y242" s="14"/>
      <c r="Z242" s="14"/>
      <c r="AA242" s="14"/>
      <c r="AB242" s="14"/>
      <c r="AC242" s="14"/>
      <c r="AD242" s="14"/>
      <c r="AE242" s="14"/>
      <c r="AT242" s="286" t="s">
        <v>897</v>
      </c>
      <c r="AU242" s="286" t="s">
        <v>83</v>
      </c>
      <c r="AV242" s="14" t="s">
        <v>83</v>
      </c>
      <c r="AW242" s="14" t="s">
        <v>30</v>
      </c>
      <c r="AX242" s="14" t="s">
        <v>73</v>
      </c>
      <c r="AY242" s="286" t="s">
        <v>152</v>
      </c>
    </row>
    <row r="243" s="15" customFormat="1">
      <c r="A243" s="15"/>
      <c r="B243" s="287"/>
      <c r="C243" s="288"/>
      <c r="D243" s="235" t="s">
        <v>897</v>
      </c>
      <c r="E243" s="289" t="s">
        <v>1</v>
      </c>
      <c r="F243" s="290" t="s">
        <v>899</v>
      </c>
      <c r="G243" s="288"/>
      <c r="H243" s="291">
        <v>20</v>
      </c>
      <c r="I243" s="292"/>
      <c r="J243" s="288"/>
      <c r="K243" s="288"/>
      <c r="L243" s="293"/>
      <c r="M243" s="294"/>
      <c r="N243" s="295"/>
      <c r="O243" s="295"/>
      <c r="P243" s="295"/>
      <c r="Q243" s="295"/>
      <c r="R243" s="295"/>
      <c r="S243" s="295"/>
      <c r="T243" s="296"/>
      <c r="U243" s="15"/>
      <c r="V243" s="15"/>
      <c r="W243" s="15"/>
      <c r="X243" s="15"/>
      <c r="Y243" s="15"/>
      <c r="Z243" s="15"/>
      <c r="AA243" s="15"/>
      <c r="AB243" s="15"/>
      <c r="AC243" s="15"/>
      <c r="AD243" s="15"/>
      <c r="AE243" s="15"/>
      <c r="AT243" s="297" t="s">
        <v>897</v>
      </c>
      <c r="AU243" s="297" t="s">
        <v>83</v>
      </c>
      <c r="AV243" s="15" t="s">
        <v>169</v>
      </c>
      <c r="AW243" s="15" t="s">
        <v>30</v>
      </c>
      <c r="AX243" s="15" t="s">
        <v>81</v>
      </c>
      <c r="AY243" s="297" t="s">
        <v>152</v>
      </c>
    </row>
    <row r="244" s="2" customFormat="1" ht="21.75" customHeight="1">
      <c r="A244" s="39"/>
      <c r="B244" s="40"/>
      <c r="C244" s="221" t="s">
        <v>391</v>
      </c>
      <c r="D244" s="221" t="s">
        <v>153</v>
      </c>
      <c r="E244" s="222" t="s">
        <v>1534</v>
      </c>
      <c r="F244" s="223" t="s">
        <v>1535</v>
      </c>
      <c r="G244" s="224" t="s">
        <v>950</v>
      </c>
      <c r="H244" s="225">
        <v>0.48999999999999999</v>
      </c>
      <c r="I244" s="226"/>
      <c r="J244" s="227">
        <f>ROUND(I244*H244,2)</f>
        <v>0</v>
      </c>
      <c r="K244" s="228"/>
      <c r="L244" s="45"/>
      <c r="M244" s="229" t="s">
        <v>1</v>
      </c>
      <c r="N244" s="230" t="s">
        <v>38</v>
      </c>
      <c r="O244" s="92"/>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225</v>
      </c>
      <c r="AT244" s="233" t="s">
        <v>153</v>
      </c>
      <c r="AU244" s="233" t="s">
        <v>83</v>
      </c>
      <c r="AY244" s="18" t="s">
        <v>152</v>
      </c>
      <c r="BE244" s="234">
        <f>IF(N244="základní",J244,0)</f>
        <v>0</v>
      </c>
      <c r="BF244" s="234">
        <f>IF(N244="snížená",J244,0)</f>
        <v>0</v>
      </c>
      <c r="BG244" s="234">
        <f>IF(N244="zákl. přenesená",J244,0)</f>
        <v>0</v>
      </c>
      <c r="BH244" s="234">
        <f>IF(N244="sníž. přenesená",J244,0)</f>
        <v>0</v>
      </c>
      <c r="BI244" s="234">
        <f>IF(N244="nulová",J244,0)</f>
        <v>0</v>
      </c>
      <c r="BJ244" s="18" t="s">
        <v>81</v>
      </c>
      <c r="BK244" s="234">
        <f>ROUND(I244*H244,2)</f>
        <v>0</v>
      </c>
      <c r="BL244" s="18" t="s">
        <v>225</v>
      </c>
      <c r="BM244" s="233" t="s">
        <v>1536</v>
      </c>
    </row>
    <row r="245" s="2" customFormat="1">
      <c r="A245" s="39"/>
      <c r="B245" s="40"/>
      <c r="C245" s="41"/>
      <c r="D245" s="235" t="s">
        <v>159</v>
      </c>
      <c r="E245" s="41"/>
      <c r="F245" s="236" t="s">
        <v>1537</v>
      </c>
      <c r="G245" s="41"/>
      <c r="H245" s="41"/>
      <c r="I245" s="237"/>
      <c r="J245" s="41"/>
      <c r="K245" s="41"/>
      <c r="L245" s="45"/>
      <c r="M245" s="238"/>
      <c r="N245" s="239"/>
      <c r="O245" s="92"/>
      <c r="P245" s="92"/>
      <c r="Q245" s="92"/>
      <c r="R245" s="92"/>
      <c r="S245" s="92"/>
      <c r="T245" s="93"/>
      <c r="U245" s="39"/>
      <c r="V245" s="39"/>
      <c r="W245" s="39"/>
      <c r="X245" s="39"/>
      <c r="Y245" s="39"/>
      <c r="Z245" s="39"/>
      <c r="AA245" s="39"/>
      <c r="AB245" s="39"/>
      <c r="AC245" s="39"/>
      <c r="AD245" s="39"/>
      <c r="AE245" s="39"/>
      <c r="AT245" s="18" t="s">
        <v>159</v>
      </c>
      <c r="AU245" s="18" t="s">
        <v>83</v>
      </c>
    </row>
    <row r="246" s="11" customFormat="1" ht="22.8" customHeight="1">
      <c r="A246" s="11"/>
      <c r="B246" s="207"/>
      <c r="C246" s="208"/>
      <c r="D246" s="209" t="s">
        <v>72</v>
      </c>
      <c r="E246" s="260" t="s">
        <v>1072</v>
      </c>
      <c r="F246" s="260" t="s">
        <v>1073</v>
      </c>
      <c r="G246" s="208"/>
      <c r="H246" s="208"/>
      <c r="I246" s="211"/>
      <c r="J246" s="261">
        <f>BK246</f>
        <v>0</v>
      </c>
      <c r="K246" s="208"/>
      <c r="L246" s="213"/>
      <c r="M246" s="214"/>
      <c r="N246" s="215"/>
      <c r="O246" s="215"/>
      <c r="P246" s="216">
        <f>SUM(P247:P256)</f>
        <v>0</v>
      </c>
      <c r="Q246" s="215"/>
      <c r="R246" s="216">
        <f>SUM(R247:R256)</f>
        <v>0</v>
      </c>
      <c r="S246" s="215"/>
      <c r="T246" s="217">
        <f>SUM(T247:T256)</f>
        <v>0</v>
      </c>
      <c r="U246" s="11"/>
      <c r="V246" s="11"/>
      <c r="W246" s="11"/>
      <c r="X246" s="11"/>
      <c r="Y246" s="11"/>
      <c r="Z246" s="11"/>
      <c r="AA246" s="11"/>
      <c r="AB246" s="11"/>
      <c r="AC246" s="11"/>
      <c r="AD246" s="11"/>
      <c r="AE246" s="11"/>
      <c r="AR246" s="218" t="s">
        <v>83</v>
      </c>
      <c r="AT246" s="219" t="s">
        <v>72</v>
      </c>
      <c r="AU246" s="219" t="s">
        <v>81</v>
      </c>
      <c r="AY246" s="218" t="s">
        <v>152</v>
      </c>
      <c r="BK246" s="220">
        <f>SUM(BK247:BK256)</f>
        <v>0</v>
      </c>
    </row>
    <row r="247" s="2" customFormat="1" ht="21.75" customHeight="1">
      <c r="A247" s="39"/>
      <c r="B247" s="40"/>
      <c r="C247" s="221" t="s">
        <v>395</v>
      </c>
      <c r="D247" s="221" t="s">
        <v>153</v>
      </c>
      <c r="E247" s="222" t="s">
        <v>1538</v>
      </c>
      <c r="F247" s="223" t="s">
        <v>1539</v>
      </c>
      <c r="G247" s="224" t="s">
        <v>195</v>
      </c>
      <c r="H247" s="225">
        <v>45</v>
      </c>
      <c r="I247" s="226"/>
      <c r="J247" s="227">
        <f>ROUND(I247*H247,2)</f>
        <v>0</v>
      </c>
      <c r="K247" s="228"/>
      <c r="L247" s="45"/>
      <c r="M247" s="229" t="s">
        <v>1</v>
      </c>
      <c r="N247" s="230" t="s">
        <v>38</v>
      </c>
      <c r="O247" s="92"/>
      <c r="P247" s="231">
        <f>O247*H247</f>
        <v>0</v>
      </c>
      <c r="Q247" s="231">
        <v>0</v>
      </c>
      <c r="R247" s="231">
        <f>Q247*H247</f>
        <v>0</v>
      </c>
      <c r="S247" s="231">
        <v>0</v>
      </c>
      <c r="T247" s="232">
        <f>S247*H247</f>
        <v>0</v>
      </c>
      <c r="U247" s="39"/>
      <c r="V247" s="39"/>
      <c r="W247" s="39"/>
      <c r="X247" s="39"/>
      <c r="Y247" s="39"/>
      <c r="Z247" s="39"/>
      <c r="AA247" s="39"/>
      <c r="AB247" s="39"/>
      <c r="AC247" s="39"/>
      <c r="AD247" s="39"/>
      <c r="AE247" s="39"/>
      <c r="AR247" s="233" t="s">
        <v>225</v>
      </c>
      <c r="AT247" s="233" t="s">
        <v>153</v>
      </c>
      <c r="AU247" s="233" t="s">
        <v>83</v>
      </c>
      <c r="AY247" s="18" t="s">
        <v>152</v>
      </c>
      <c r="BE247" s="234">
        <f>IF(N247="základní",J247,0)</f>
        <v>0</v>
      </c>
      <c r="BF247" s="234">
        <f>IF(N247="snížená",J247,0)</f>
        <v>0</v>
      </c>
      <c r="BG247" s="234">
        <f>IF(N247="zákl. přenesená",J247,0)</f>
        <v>0</v>
      </c>
      <c r="BH247" s="234">
        <f>IF(N247="sníž. přenesená",J247,0)</f>
        <v>0</v>
      </c>
      <c r="BI247" s="234">
        <f>IF(N247="nulová",J247,0)</f>
        <v>0</v>
      </c>
      <c r="BJ247" s="18" t="s">
        <v>81</v>
      </c>
      <c r="BK247" s="234">
        <f>ROUND(I247*H247,2)</f>
        <v>0</v>
      </c>
      <c r="BL247" s="18" t="s">
        <v>225</v>
      </c>
      <c r="BM247" s="233" t="s">
        <v>1540</v>
      </c>
    </row>
    <row r="248" s="2" customFormat="1">
      <c r="A248" s="39"/>
      <c r="B248" s="40"/>
      <c r="C248" s="41"/>
      <c r="D248" s="235" t="s">
        <v>159</v>
      </c>
      <c r="E248" s="41"/>
      <c r="F248" s="236" t="s">
        <v>1541</v>
      </c>
      <c r="G248" s="41"/>
      <c r="H248" s="41"/>
      <c r="I248" s="237"/>
      <c r="J248" s="41"/>
      <c r="K248" s="41"/>
      <c r="L248" s="45"/>
      <c r="M248" s="238"/>
      <c r="N248" s="239"/>
      <c r="O248" s="92"/>
      <c r="P248" s="92"/>
      <c r="Q248" s="92"/>
      <c r="R248" s="92"/>
      <c r="S248" s="92"/>
      <c r="T248" s="93"/>
      <c r="U248" s="39"/>
      <c r="V248" s="39"/>
      <c r="W248" s="39"/>
      <c r="X248" s="39"/>
      <c r="Y248" s="39"/>
      <c r="Z248" s="39"/>
      <c r="AA248" s="39"/>
      <c r="AB248" s="39"/>
      <c r="AC248" s="39"/>
      <c r="AD248" s="39"/>
      <c r="AE248" s="39"/>
      <c r="AT248" s="18" t="s">
        <v>159</v>
      </c>
      <c r="AU248" s="18" t="s">
        <v>83</v>
      </c>
    </row>
    <row r="249" s="2" customFormat="1" ht="16.5" customHeight="1">
      <c r="A249" s="39"/>
      <c r="B249" s="40"/>
      <c r="C249" s="240" t="s">
        <v>306</v>
      </c>
      <c r="D249" s="240" t="s">
        <v>200</v>
      </c>
      <c r="E249" s="241" t="s">
        <v>1542</v>
      </c>
      <c r="F249" s="242" t="s">
        <v>1543</v>
      </c>
      <c r="G249" s="243" t="s">
        <v>195</v>
      </c>
      <c r="H249" s="244">
        <v>45</v>
      </c>
      <c r="I249" s="245"/>
      <c r="J249" s="246">
        <f>ROUND(I249*H249,2)</f>
        <v>0</v>
      </c>
      <c r="K249" s="247"/>
      <c r="L249" s="248"/>
      <c r="M249" s="249" t="s">
        <v>1</v>
      </c>
      <c r="N249" s="250" t="s">
        <v>38</v>
      </c>
      <c r="O249" s="92"/>
      <c r="P249" s="231">
        <f>O249*H249</f>
        <v>0</v>
      </c>
      <c r="Q249" s="231">
        <v>0</v>
      </c>
      <c r="R249" s="231">
        <f>Q249*H249</f>
        <v>0</v>
      </c>
      <c r="S249" s="231">
        <v>0</v>
      </c>
      <c r="T249" s="232">
        <f>S249*H249</f>
        <v>0</v>
      </c>
      <c r="U249" s="39"/>
      <c r="V249" s="39"/>
      <c r="W249" s="39"/>
      <c r="X249" s="39"/>
      <c r="Y249" s="39"/>
      <c r="Z249" s="39"/>
      <c r="AA249" s="39"/>
      <c r="AB249" s="39"/>
      <c r="AC249" s="39"/>
      <c r="AD249" s="39"/>
      <c r="AE249" s="39"/>
      <c r="AR249" s="233" t="s">
        <v>306</v>
      </c>
      <c r="AT249" s="233" t="s">
        <v>200</v>
      </c>
      <c r="AU249" s="233" t="s">
        <v>83</v>
      </c>
      <c r="AY249" s="18" t="s">
        <v>152</v>
      </c>
      <c r="BE249" s="234">
        <f>IF(N249="základní",J249,0)</f>
        <v>0</v>
      </c>
      <c r="BF249" s="234">
        <f>IF(N249="snížená",J249,0)</f>
        <v>0</v>
      </c>
      <c r="BG249" s="234">
        <f>IF(N249="zákl. přenesená",J249,0)</f>
        <v>0</v>
      </c>
      <c r="BH249" s="234">
        <f>IF(N249="sníž. přenesená",J249,0)</f>
        <v>0</v>
      </c>
      <c r="BI249" s="234">
        <f>IF(N249="nulová",J249,0)</f>
        <v>0</v>
      </c>
      <c r="BJ249" s="18" t="s">
        <v>81</v>
      </c>
      <c r="BK249" s="234">
        <f>ROUND(I249*H249,2)</f>
        <v>0</v>
      </c>
      <c r="BL249" s="18" t="s">
        <v>225</v>
      </c>
      <c r="BM249" s="233" t="s">
        <v>1544</v>
      </c>
    </row>
    <row r="250" s="2" customFormat="1">
      <c r="A250" s="39"/>
      <c r="B250" s="40"/>
      <c r="C250" s="41"/>
      <c r="D250" s="235" t="s">
        <v>159</v>
      </c>
      <c r="E250" s="41"/>
      <c r="F250" s="236" t="s">
        <v>1543</v>
      </c>
      <c r="G250" s="41"/>
      <c r="H250" s="41"/>
      <c r="I250" s="237"/>
      <c r="J250" s="41"/>
      <c r="K250" s="41"/>
      <c r="L250" s="45"/>
      <c r="M250" s="238"/>
      <c r="N250" s="239"/>
      <c r="O250" s="92"/>
      <c r="P250" s="92"/>
      <c r="Q250" s="92"/>
      <c r="R250" s="92"/>
      <c r="S250" s="92"/>
      <c r="T250" s="93"/>
      <c r="U250" s="39"/>
      <c r="V250" s="39"/>
      <c r="W250" s="39"/>
      <c r="X250" s="39"/>
      <c r="Y250" s="39"/>
      <c r="Z250" s="39"/>
      <c r="AA250" s="39"/>
      <c r="AB250" s="39"/>
      <c r="AC250" s="39"/>
      <c r="AD250" s="39"/>
      <c r="AE250" s="39"/>
      <c r="AT250" s="18" t="s">
        <v>159</v>
      </c>
      <c r="AU250" s="18" t="s">
        <v>83</v>
      </c>
    </row>
    <row r="251" s="2" customFormat="1" ht="33" customHeight="1">
      <c r="A251" s="39"/>
      <c r="B251" s="40"/>
      <c r="C251" s="221" t="s">
        <v>402</v>
      </c>
      <c r="D251" s="221" t="s">
        <v>153</v>
      </c>
      <c r="E251" s="222" t="s">
        <v>1545</v>
      </c>
      <c r="F251" s="223" t="s">
        <v>1546</v>
      </c>
      <c r="G251" s="224" t="s">
        <v>195</v>
      </c>
      <c r="H251" s="225">
        <v>21.93</v>
      </c>
      <c r="I251" s="226"/>
      <c r="J251" s="227">
        <f>ROUND(I251*H251,2)</f>
        <v>0</v>
      </c>
      <c r="K251" s="228"/>
      <c r="L251" s="45"/>
      <c r="M251" s="229" t="s">
        <v>1</v>
      </c>
      <c r="N251" s="230" t="s">
        <v>38</v>
      </c>
      <c r="O251" s="92"/>
      <c r="P251" s="231">
        <f>O251*H251</f>
        <v>0</v>
      </c>
      <c r="Q251" s="231">
        <v>0</v>
      </c>
      <c r="R251" s="231">
        <f>Q251*H251</f>
        <v>0</v>
      </c>
      <c r="S251" s="231">
        <v>0</v>
      </c>
      <c r="T251" s="232">
        <f>S251*H251</f>
        <v>0</v>
      </c>
      <c r="U251" s="39"/>
      <c r="V251" s="39"/>
      <c r="W251" s="39"/>
      <c r="X251" s="39"/>
      <c r="Y251" s="39"/>
      <c r="Z251" s="39"/>
      <c r="AA251" s="39"/>
      <c r="AB251" s="39"/>
      <c r="AC251" s="39"/>
      <c r="AD251" s="39"/>
      <c r="AE251" s="39"/>
      <c r="AR251" s="233" t="s">
        <v>225</v>
      </c>
      <c r="AT251" s="233" t="s">
        <v>153</v>
      </c>
      <c r="AU251" s="233" t="s">
        <v>83</v>
      </c>
      <c r="AY251" s="18" t="s">
        <v>152</v>
      </c>
      <c r="BE251" s="234">
        <f>IF(N251="základní",J251,0)</f>
        <v>0</v>
      </c>
      <c r="BF251" s="234">
        <f>IF(N251="snížená",J251,0)</f>
        <v>0</v>
      </c>
      <c r="BG251" s="234">
        <f>IF(N251="zákl. přenesená",J251,0)</f>
        <v>0</v>
      </c>
      <c r="BH251" s="234">
        <f>IF(N251="sníž. přenesená",J251,0)</f>
        <v>0</v>
      </c>
      <c r="BI251" s="234">
        <f>IF(N251="nulová",J251,0)</f>
        <v>0</v>
      </c>
      <c r="BJ251" s="18" t="s">
        <v>81</v>
      </c>
      <c r="BK251" s="234">
        <f>ROUND(I251*H251,2)</f>
        <v>0</v>
      </c>
      <c r="BL251" s="18" t="s">
        <v>225</v>
      </c>
      <c r="BM251" s="233" t="s">
        <v>1547</v>
      </c>
    </row>
    <row r="252" s="2" customFormat="1">
      <c r="A252" s="39"/>
      <c r="B252" s="40"/>
      <c r="C252" s="41"/>
      <c r="D252" s="235" t="s">
        <v>159</v>
      </c>
      <c r="E252" s="41"/>
      <c r="F252" s="236" t="s">
        <v>1548</v>
      </c>
      <c r="G252" s="41"/>
      <c r="H252" s="41"/>
      <c r="I252" s="237"/>
      <c r="J252" s="41"/>
      <c r="K252" s="41"/>
      <c r="L252" s="45"/>
      <c r="M252" s="238"/>
      <c r="N252" s="239"/>
      <c r="O252" s="92"/>
      <c r="P252" s="92"/>
      <c r="Q252" s="92"/>
      <c r="R252" s="92"/>
      <c r="S252" s="92"/>
      <c r="T252" s="93"/>
      <c r="U252" s="39"/>
      <c r="V252" s="39"/>
      <c r="W252" s="39"/>
      <c r="X252" s="39"/>
      <c r="Y252" s="39"/>
      <c r="Z252" s="39"/>
      <c r="AA252" s="39"/>
      <c r="AB252" s="39"/>
      <c r="AC252" s="39"/>
      <c r="AD252" s="39"/>
      <c r="AE252" s="39"/>
      <c r="AT252" s="18" t="s">
        <v>159</v>
      </c>
      <c r="AU252" s="18" t="s">
        <v>83</v>
      </c>
    </row>
    <row r="253" s="14" customFormat="1">
      <c r="A253" s="14"/>
      <c r="B253" s="276"/>
      <c r="C253" s="277"/>
      <c r="D253" s="235" t="s">
        <v>897</v>
      </c>
      <c r="E253" s="278" t="s">
        <v>1</v>
      </c>
      <c r="F253" s="279" t="s">
        <v>1549</v>
      </c>
      <c r="G253" s="277"/>
      <c r="H253" s="280">
        <v>21.93</v>
      </c>
      <c r="I253" s="281"/>
      <c r="J253" s="277"/>
      <c r="K253" s="277"/>
      <c r="L253" s="282"/>
      <c r="M253" s="283"/>
      <c r="N253" s="284"/>
      <c r="O253" s="284"/>
      <c r="P253" s="284"/>
      <c r="Q253" s="284"/>
      <c r="R253" s="284"/>
      <c r="S253" s="284"/>
      <c r="T253" s="285"/>
      <c r="U253" s="14"/>
      <c r="V253" s="14"/>
      <c r="W253" s="14"/>
      <c r="X253" s="14"/>
      <c r="Y253" s="14"/>
      <c r="Z253" s="14"/>
      <c r="AA253" s="14"/>
      <c r="AB253" s="14"/>
      <c r="AC253" s="14"/>
      <c r="AD253" s="14"/>
      <c r="AE253" s="14"/>
      <c r="AT253" s="286" t="s">
        <v>897</v>
      </c>
      <c r="AU253" s="286" t="s">
        <v>83</v>
      </c>
      <c r="AV253" s="14" t="s">
        <v>83</v>
      </c>
      <c r="AW253" s="14" t="s">
        <v>30</v>
      </c>
      <c r="AX253" s="14" t="s">
        <v>73</v>
      </c>
      <c r="AY253" s="286" t="s">
        <v>152</v>
      </c>
    </row>
    <row r="254" s="15" customFormat="1">
      <c r="A254" s="15"/>
      <c r="B254" s="287"/>
      <c r="C254" s="288"/>
      <c r="D254" s="235" t="s">
        <v>897</v>
      </c>
      <c r="E254" s="289" t="s">
        <v>1</v>
      </c>
      <c r="F254" s="290" t="s">
        <v>899</v>
      </c>
      <c r="G254" s="288"/>
      <c r="H254" s="291">
        <v>21.93</v>
      </c>
      <c r="I254" s="292"/>
      <c r="J254" s="288"/>
      <c r="K254" s="288"/>
      <c r="L254" s="293"/>
      <c r="M254" s="294"/>
      <c r="N254" s="295"/>
      <c r="O254" s="295"/>
      <c r="P254" s="295"/>
      <c r="Q254" s="295"/>
      <c r="R254" s="295"/>
      <c r="S254" s="295"/>
      <c r="T254" s="296"/>
      <c r="U254" s="15"/>
      <c r="V254" s="15"/>
      <c r="W254" s="15"/>
      <c r="X254" s="15"/>
      <c r="Y254" s="15"/>
      <c r="Z254" s="15"/>
      <c r="AA254" s="15"/>
      <c r="AB254" s="15"/>
      <c r="AC254" s="15"/>
      <c r="AD254" s="15"/>
      <c r="AE254" s="15"/>
      <c r="AT254" s="297" t="s">
        <v>897</v>
      </c>
      <c r="AU254" s="297" t="s">
        <v>83</v>
      </c>
      <c r="AV254" s="15" t="s">
        <v>169</v>
      </c>
      <c r="AW254" s="15" t="s">
        <v>30</v>
      </c>
      <c r="AX254" s="15" t="s">
        <v>81</v>
      </c>
      <c r="AY254" s="297" t="s">
        <v>152</v>
      </c>
    </row>
    <row r="255" s="2" customFormat="1" ht="21.75" customHeight="1">
      <c r="A255" s="39"/>
      <c r="B255" s="40"/>
      <c r="C255" s="221" t="s">
        <v>405</v>
      </c>
      <c r="D255" s="221" t="s">
        <v>153</v>
      </c>
      <c r="E255" s="222" t="s">
        <v>1550</v>
      </c>
      <c r="F255" s="223" t="s">
        <v>1551</v>
      </c>
      <c r="G255" s="224" t="s">
        <v>950</v>
      </c>
      <c r="H255" s="225">
        <v>0.75900000000000001</v>
      </c>
      <c r="I255" s="226"/>
      <c r="J255" s="227">
        <f>ROUND(I255*H255,2)</f>
        <v>0</v>
      </c>
      <c r="K255" s="228"/>
      <c r="L255" s="45"/>
      <c r="M255" s="229" t="s">
        <v>1</v>
      </c>
      <c r="N255" s="230" t="s">
        <v>38</v>
      </c>
      <c r="O255" s="92"/>
      <c r="P255" s="231">
        <f>O255*H255</f>
        <v>0</v>
      </c>
      <c r="Q255" s="231">
        <v>0</v>
      </c>
      <c r="R255" s="231">
        <f>Q255*H255</f>
        <v>0</v>
      </c>
      <c r="S255" s="231">
        <v>0</v>
      </c>
      <c r="T255" s="232">
        <f>S255*H255</f>
        <v>0</v>
      </c>
      <c r="U255" s="39"/>
      <c r="V255" s="39"/>
      <c r="W255" s="39"/>
      <c r="X255" s="39"/>
      <c r="Y255" s="39"/>
      <c r="Z255" s="39"/>
      <c r="AA255" s="39"/>
      <c r="AB255" s="39"/>
      <c r="AC255" s="39"/>
      <c r="AD255" s="39"/>
      <c r="AE255" s="39"/>
      <c r="AR255" s="233" t="s">
        <v>225</v>
      </c>
      <c r="AT255" s="233" t="s">
        <v>153</v>
      </c>
      <c r="AU255" s="233" t="s">
        <v>83</v>
      </c>
      <c r="AY255" s="18" t="s">
        <v>152</v>
      </c>
      <c r="BE255" s="234">
        <f>IF(N255="základní",J255,0)</f>
        <v>0</v>
      </c>
      <c r="BF255" s="234">
        <f>IF(N255="snížená",J255,0)</f>
        <v>0</v>
      </c>
      <c r="BG255" s="234">
        <f>IF(N255="zákl. přenesená",J255,0)</f>
        <v>0</v>
      </c>
      <c r="BH255" s="234">
        <f>IF(N255="sníž. přenesená",J255,0)</f>
        <v>0</v>
      </c>
      <c r="BI255" s="234">
        <f>IF(N255="nulová",J255,0)</f>
        <v>0</v>
      </c>
      <c r="BJ255" s="18" t="s">
        <v>81</v>
      </c>
      <c r="BK255" s="234">
        <f>ROUND(I255*H255,2)</f>
        <v>0</v>
      </c>
      <c r="BL255" s="18" t="s">
        <v>225</v>
      </c>
      <c r="BM255" s="233" t="s">
        <v>1552</v>
      </c>
    </row>
    <row r="256" s="2" customFormat="1">
      <c r="A256" s="39"/>
      <c r="B256" s="40"/>
      <c r="C256" s="41"/>
      <c r="D256" s="235" t="s">
        <v>159</v>
      </c>
      <c r="E256" s="41"/>
      <c r="F256" s="236" t="s">
        <v>1553</v>
      </c>
      <c r="G256" s="41"/>
      <c r="H256" s="41"/>
      <c r="I256" s="237"/>
      <c r="J256" s="41"/>
      <c r="K256" s="41"/>
      <c r="L256" s="45"/>
      <c r="M256" s="238"/>
      <c r="N256" s="239"/>
      <c r="O256" s="92"/>
      <c r="P256" s="92"/>
      <c r="Q256" s="92"/>
      <c r="R256" s="92"/>
      <c r="S256" s="92"/>
      <c r="T256" s="93"/>
      <c r="U256" s="39"/>
      <c r="V256" s="39"/>
      <c r="W256" s="39"/>
      <c r="X256" s="39"/>
      <c r="Y256" s="39"/>
      <c r="Z256" s="39"/>
      <c r="AA256" s="39"/>
      <c r="AB256" s="39"/>
      <c r="AC256" s="39"/>
      <c r="AD256" s="39"/>
      <c r="AE256" s="39"/>
      <c r="AT256" s="18" t="s">
        <v>159</v>
      </c>
      <c r="AU256" s="18" t="s">
        <v>83</v>
      </c>
    </row>
    <row r="257" s="11" customFormat="1" ht="22.8" customHeight="1">
      <c r="A257" s="11"/>
      <c r="B257" s="207"/>
      <c r="C257" s="208"/>
      <c r="D257" s="209" t="s">
        <v>72</v>
      </c>
      <c r="E257" s="260" t="s">
        <v>1407</v>
      </c>
      <c r="F257" s="260" t="s">
        <v>1408</v>
      </c>
      <c r="G257" s="208"/>
      <c r="H257" s="208"/>
      <c r="I257" s="211"/>
      <c r="J257" s="261">
        <f>BK257</f>
        <v>0</v>
      </c>
      <c r="K257" s="208"/>
      <c r="L257" s="213"/>
      <c r="M257" s="214"/>
      <c r="N257" s="215"/>
      <c r="O257" s="215"/>
      <c r="P257" s="216">
        <f>SUM(P258:P263)</f>
        <v>0</v>
      </c>
      <c r="Q257" s="215"/>
      <c r="R257" s="216">
        <f>SUM(R258:R263)</f>
        <v>0</v>
      </c>
      <c r="S257" s="215"/>
      <c r="T257" s="217">
        <f>SUM(T258:T263)</f>
        <v>0</v>
      </c>
      <c r="U257" s="11"/>
      <c r="V257" s="11"/>
      <c r="W257" s="11"/>
      <c r="X257" s="11"/>
      <c r="Y257" s="11"/>
      <c r="Z257" s="11"/>
      <c r="AA257" s="11"/>
      <c r="AB257" s="11"/>
      <c r="AC257" s="11"/>
      <c r="AD257" s="11"/>
      <c r="AE257" s="11"/>
      <c r="AR257" s="218" t="s">
        <v>83</v>
      </c>
      <c r="AT257" s="219" t="s">
        <v>72</v>
      </c>
      <c r="AU257" s="219" t="s">
        <v>81</v>
      </c>
      <c r="AY257" s="218" t="s">
        <v>152</v>
      </c>
      <c r="BK257" s="220">
        <f>SUM(BK258:BK263)</f>
        <v>0</v>
      </c>
    </row>
    <row r="258" s="2" customFormat="1" ht="21.75" customHeight="1">
      <c r="A258" s="39"/>
      <c r="B258" s="40"/>
      <c r="C258" s="221" t="s">
        <v>408</v>
      </c>
      <c r="D258" s="221" t="s">
        <v>153</v>
      </c>
      <c r="E258" s="222" t="s">
        <v>1554</v>
      </c>
      <c r="F258" s="223" t="s">
        <v>1555</v>
      </c>
      <c r="G258" s="224" t="s">
        <v>237</v>
      </c>
      <c r="H258" s="225">
        <v>787</v>
      </c>
      <c r="I258" s="226"/>
      <c r="J258" s="227">
        <f>ROUND(I258*H258,2)</f>
        <v>0</v>
      </c>
      <c r="K258" s="228"/>
      <c r="L258" s="45"/>
      <c r="M258" s="229" t="s">
        <v>1</v>
      </c>
      <c r="N258" s="230" t="s">
        <v>38</v>
      </c>
      <c r="O258" s="92"/>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225</v>
      </c>
      <c r="AT258" s="233" t="s">
        <v>153</v>
      </c>
      <c r="AU258" s="233" t="s">
        <v>83</v>
      </c>
      <c r="AY258" s="18" t="s">
        <v>152</v>
      </c>
      <c r="BE258" s="234">
        <f>IF(N258="základní",J258,0)</f>
        <v>0</v>
      </c>
      <c r="BF258" s="234">
        <f>IF(N258="snížená",J258,0)</f>
        <v>0</v>
      </c>
      <c r="BG258" s="234">
        <f>IF(N258="zákl. přenesená",J258,0)</f>
        <v>0</v>
      </c>
      <c r="BH258" s="234">
        <f>IF(N258="sníž. přenesená",J258,0)</f>
        <v>0</v>
      </c>
      <c r="BI258" s="234">
        <f>IF(N258="nulová",J258,0)</f>
        <v>0</v>
      </c>
      <c r="BJ258" s="18" t="s">
        <v>81</v>
      </c>
      <c r="BK258" s="234">
        <f>ROUND(I258*H258,2)</f>
        <v>0</v>
      </c>
      <c r="BL258" s="18" t="s">
        <v>225</v>
      </c>
      <c r="BM258" s="233" t="s">
        <v>1556</v>
      </c>
    </row>
    <row r="259" s="2" customFormat="1">
      <c r="A259" s="39"/>
      <c r="B259" s="40"/>
      <c r="C259" s="41"/>
      <c r="D259" s="235" t="s">
        <v>159</v>
      </c>
      <c r="E259" s="41"/>
      <c r="F259" s="236" t="s">
        <v>1555</v>
      </c>
      <c r="G259" s="41"/>
      <c r="H259" s="41"/>
      <c r="I259" s="237"/>
      <c r="J259" s="41"/>
      <c r="K259" s="41"/>
      <c r="L259" s="45"/>
      <c r="M259" s="238"/>
      <c r="N259" s="239"/>
      <c r="O259" s="92"/>
      <c r="P259" s="92"/>
      <c r="Q259" s="92"/>
      <c r="R259" s="92"/>
      <c r="S259" s="92"/>
      <c r="T259" s="93"/>
      <c r="U259" s="39"/>
      <c r="V259" s="39"/>
      <c r="W259" s="39"/>
      <c r="X259" s="39"/>
      <c r="Y259" s="39"/>
      <c r="Z259" s="39"/>
      <c r="AA259" s="39"/>
      <c r="AB259" s="39"/>
      <c r="AC259" s="39"/>
      <c r="AD259" s="39"/>
      <c r="AE259" s="39"/>
      <c r="AT259" s="18" t="s">
        <v>159</v>
      </c>
      <c r="AU259" s="18" t="s">
        <v>83</v>
      </c>
    </row>
    <row r="260" s="14" customFormat="1">
      <c r="A260" s="14"/>
      <c r="B260" s="276"/>
      <c r="C260" s="277"/>
      <c r="D260" s="235" t="s">
        <v>897</v>
      </c>
      <c r="E260" s="278" t="s">
        <v>1</v>
      </c>
      <c r="F260" s="279" t="s">
        <v>1557</v>
      </c>
      <c r="G260" s="277"/>
      <c r="H260" s="280">
        <v>787</v>
      </c>
      <c r="I260" s="281"/>
      <c r="J260" s="277"/>
      <c r="K260" s="277"/>
      <c r="L260" s="282"/>
      <c r="M260" s="283"/>
      <c r="N260" s="284"/>
      <c r="O260" s="284"/>
      <c r="P260" s="284"/>
      <c r="Q260" s="284"/>
      <c r="R260" s="284"/>
      <c r="S260" s="284"/>
      <c r="T260" s="285"/>
      <c r="U260" s="14"/>
      <c r="V260" s="14"/>
      <c r="W260" s="14"/>
      <c r="X260" s="14"/>
      <c r="Y260" s="14"/>
      <c r="Z260" s="14"/>
      <c r="AA260" s="14"/>
      <c r="AB260" s="14"/>
      <c r="AC260" s="14"/>
      <c r="AD260" s="14"/>
      <c r="AE260" s="14"/>
      <c r="AT260" s="286" t="s">
        <v>897</v>
      </c>
      <c r="AU260" s="286" t="s">
        <v>83</v>
      </c>
      <c r="AV260" s="14" t="s">
        <v>83</v>
      </c>
      <c r="AW260" s="14" t="s">
        <v>30</v>
      </c>
      <c r="AX260" s="14" t="s">
        <v>73</v>
      </c>
      <c r="AY260" s="286" t="s">
        <v>152</v>
      </c>
    </row>
    <row r="261" s="15" customFormat="1">
      <c r="A261" s="15"/>
      <c r="B261" s="287"/>
      <c r="C261" s="288"/>
      <c r="D261" s="235" t="s">
        <v>897</v>
      </c>
      <c r="E261" s="289" t="s">
        <v>1</v>
      </c>
      <c r="F261" s="290" t="s">
        <v>899</v>
      </c>
      <c r="G261" s="288"/>
      <c r="H261" s="291">
        <v>787</v>
      </c>
      <c r="I261" s="292"/>
      <c r="J261" s="288"/>
      <c r="K261" s="288"/>
      <c r="L261" s="293"/>
      <c r="M261" s="294"/>
      <c r="N261" s="295"/>
      <c r="O261" s="295"/>
      <c r="P261" s="295"/>
      <c r="Q261" s="295"/>
      <c r="R261" s="295"/>
      <c r="S261" s="295"/>
      <c r="T261" s="296"/>
      <c r="U261" s="15"/>
      <c r="V261" s="15"/>
      <c r="W261" s="15"/>
      <c r="X261" s="15"/>
      <c r="Y261" s="15"/>
      <c r="Z261" s="15"/>
      <c r="AA261" s="15"/>
      <c r="AB261" s="15"/>
      <c r="AC261" s="15"/>
      <c r="AD261" s="15"/>
      <c r="AE261" s="15"/>
      <c r="AT261" s="297" t="s">
        <v>897</v>
      </c>
      <c r="AU261" s="297" t="s">
        <v>83</v>
      </c>
      <c r="AV261" s="15" t="s">
        <v>169</v>
      </c>
      <c r="AW261" s="15" t="s">
        <v>30</v>
      </c>
      <c r="AX261" s="15" t="s">
        <v>81</v>
      </c>
      <c r="AY261" s="297" t="s">
        <v>152</v>
      </c>
    </row>
    <row r="262" s="2" customFormat="1" ht="21.75" customHeight="1">
      <c r="A262" s="39"/>
      <c r="B262" s="40"/>
      <c r="C262" s="221" t="s">
        <v>412</v>
      </c>
      <c r="D262" s="221" t="s">
        <v>153</v>
      </c>
      <c r="E262" s="222" t="s">
        <v>1558</v>
      </c>
      <c r="F262" s="223" t="s">
        <v>1559</v>
      </c>
      <c r="G262" s="224" t="s">
        <v>950</v>
      </c>
      <c r="H262" s="225">
        <v>0.78700000000000003</v>
      </c>
      <c r="I262" s="226"/>
      <c r="J262" s="227">
        <f>ROUND(I262*H262,2)</f>
        <v>0</v>
      </c>
      <c r="K262" s="228"/>
      <c r="L262" s="45"/>
      <c r="M262" s="229" t="s">
        <v>1</v>
      </c>
      <c r="N262" s="230" t="s">
        <v>38</v>
      </c>
      <c r="O262" s="92"/>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225</v>
      </c>
      <c r="AT262" s="233" t="s">
        <v>153</v>
      </c>
      <c r="AU262" s="233" t="s">
        <v>83</v>
      </c>
      <c r="AY262" s="18" t="s">
        <v>152</v>
      </c>
      <c r="BE262" s="234">
        <f>IF(N262="základní",J262,0)</f>
        <v>0</v>
      </c>
      <c r="BF262" s="234">
        <f>IF(N262="snížená",J262,0)</f>
        <v>0</v>
      </c>
      <c r="BG262" s="234">
        <f>IF(N262="zákl. přenesená",J262,0)</f>
        <v>0</v>
      </c>
      <c r="BH262" s="234">
        <f>IF(N262="sníž. přenesená",J262,0)</f>
        <v>0</v>
      </c>
      <c r="BI262" s="234">
        <f>IF(N262="nulová",J262,0)</f>
        <v>0</v>
      </c>
      <c r="BJ262" s="18" t="s">
        <v>81</v>
      </c>
      <c r="BK262" s="234">
        <f>ROUND(I262*H262,2)</f>
        <v>0</v>
      </c>
      <c r="BL262" s="18" t="s">
        <v>225</v>
      </c>
      <c r="BM262" s="233" t="s">
        <v>1560</v>
      </c>
    </row>
    <row r="263" s="2" customFormat="1">
      <c r="A263" s="39"/>
      <c r="B263" s="40"/>
      <c r="C263" s="41"/>
      <c r="D263" s="235" t="s">
        <v>159</v>
      </c>
      <c r="E263" s="41"/>
      <c r="F263" s="236" t="s">
        <v>1561</v>
      </c>
      <c r="G263" s="41"/>
      <c r="H263" s="41"/>
      <c r="I263" s="237"/>
      <c r="J263" s="41"/>
      <c r="K263" s="41"/>
      <c r="L263" s="45"/>
      <c r="M263" s="238"/>
      <c r="N263" s="239"/>
      <c r="O263" s="92"/>
      <c r="P263" s="92"/>
      <c r="Q263" s="92"/>
      <c r="R263" s="92"/>
      <c r="S263" s="92"/>
      <c r="T263" s="93"/>
      <c r="U263" s="39"/>
      <c r="V263" s="39"/>
      <c r="W263" s="39"/>
      <c r="X263" s="39"/>
      <c r="Y263" s="39"/>
      <c r="Z263" s="39"/>
      <c r="AA263" s="39"/>
      <c r="AB263" s="39"/>
      <c r="AC263" s="39"/>
      <c r="AD263" s="39"/>
      <c r="AE263" s="39"/>
      <c r="AT263" s="18" t="s">
        <v>159</v>
      </c>
      <c r="AU263" s="18" t="s">
        <v>83</v>
      </c>
    </row>
    <row r="264" s="11" customFormat="1" ht="22.8" customHeight="1">
      <c r="A264" s="11"/>
      <c r="B264" s="207"/>
      <c r="C264" s="208"/>
      <c r="D264" s="209" t="s">
        <v>72</v>
      </c>
      <c r="E264" s="260" t="s">
        <v>1562</v>
      </c>
      <c r="F264" s="260" t="s">
        <v>1563</v>
      </c>
      <c r="G264" s="208"/>
      <c r="H264" s="208"/>
      <c r="I264" s="211"/>
      <c r="J264" s="261">
        <f>BK264</f>
        <v>0</v>
      </c>
      <c r="K264" s="208"/>
      <c r="L264" s="213"/>
      <c r="M264" s="214"/>
      <c r="N264" s="215"/>
      <c r="O264" s="215"/>
      <c r="P264" s="216">
        <f>SUM(P265:P283)</f>
        <v>0</v>
      </c>
      <c r="Q264" s="215"/>
      <c r="R264" s="216">
        <f>SUM(R265:R283)</f>
        <v>0</v>
      </c>
      <c r="S264" s="215"/>
      <c r="T264" s="217">
        <f>SUM(T265:T283)</f>
        <v>0</v>
      </c>
      <c r="U264" s="11"/>
      <c r="V264" s="11"/>
      <c r="W264" s="11"/>
      <c r="X264" s="11"/>
      <c r="Y264" s="11"/>
      <c r="Z264" s="11"/>
      <c r="AA264" s="11"/>
      <c r="AB264" s="11"/>
      <c r="AC264" s="11"/>
      <c r="AD264" s="11"/>
      <c r="AE264" s="11"/>
      <c r="AR264" s="218" t="s">
        <v>83</v>
      </c>
      <c r="AT264" s="219" t="s">
        <v>72</v>
      </c>
      <c r="AU264" s="219" t="s">
        <v>81</v>
      </c>
      <c r="AY264" s="218" t="s">
        <v>152</v>
      </c>
      <c r="BK264" s="220">
        <f>SUM(BK265:BK283)</f>
        <v>0</v>
      </c>
    </row>
    <row r="265" s="2" customFormat="1" ht="33" customHeight="1">
      <c r="A265" s="39"/>
      <c r="B265" s="40"/>
      <c r="C265" s="221" t="s">
        <v>415</v>
      </c>
      <c r="D265" s="221" t="s">
        <v>153</v>
      </c>
      <c r="E265" s="222" t="s">
        <v>1564</v>
      </c>
      <c r="F265" s="223" t="s">
        <v>1565</v>
      </c>
      <c r="G265" s="224" t="s">
        <v>195</v>
      </c>
      <c r="H265" s="225">
        <v>281.238</v>
      </c>
      <c r="I265" s="226"/>
      <c r="J265" s="227">
        <f>ROUND(I265*H265,2)</f>
        <v>0</v>
      </c>
      <c r="K265" s="228"/>
      <c r="L265" s="45"/>
      <c r="M265" s="229" t="s">
        <v>1</v>
      </c>
      <c r="N265" s="230" t="s">
        <v>38</v>
      </c>
      <c r="O265" s="92"/>
      <c r="P265" s="231">
        <f>O265*H265</f>
        <v>0</v>
      </c>
      <c r="Q265" s="231">
        <v>0</v>
      </c>
      <c r="R265" s="231">
        <f>Q265*H265</f>
        <v>0</v>
      </c>
      <c r="S265" s="231">
        <v>0</v>
      </c>
      <c r="T265" s="232">
        <f>S265*H265</f>
        <v>0</v>
      </c>
      <c r="U265" s="39"/>
      <c r="V265" s="39"/>
      <c r="W265" s="39"/>
      <c r="X265" s="39"/>
      <c r="Y265" s="39"/>
      <c r="Z265" s="39"/>
      <c r="AA265" s="39"/>
      <c r="AB265" s="39"/>
      <c r="AC265" s="39"/>
      <c r="AD265" s="39"/>
      <c r="AE265" s="39"/>
      <c r="AR265" s="233" t="s">
        <v>225</v>
      </c>
      <c r="AT265" s="233" t="s">
        <v>153</v>
      </c>
      <c r="AU265" s="233" t="s">
        <v>83</v>
      </c>
      <c r="AY265" s="18" t="s">
        <v>152</v>
      </c>
      <c r="BE265" s="234">
        <f>IF(N265="základní",J265,0)</f>
        <v>0</v>
      </c>
      <c r="BF265" s="234">
        <f>IF(N265="snížená",J265,0)</f>
        <v>0</v>
      </c>
      <c r="BG265" s="234">
        <f>IF(N265="zákl. přenesená",J265,0)</f>
        <v>0</v>
      </c>
      <c r="BH265" s="234">
        <f>IF(N265="sníž. přenesená",J265,0)</f>
        <v>0</v>
      </c>
      <c r="BI265" s="234">
        <f>IF(N265="nulová",J265,0)</f>
        <v>0</v>
      </c>
      <c r="BJ265" s="18" t="s">
        <v>81</v>
      </c>
      <c r="BK265" s="234">
        <f>ROUND(I265*H265,2)</f>
        <v>0</v>
      </c>
      <c r="BL265" s="18" t="s">
        <v>225</v>
      </c>
      <c r="BM265" s="233" t="s">
        <v>1566</v>
      </c>
    </row>
    <row r="266" s="2" customFormat="1">
      <c r="A266" s="39"/>
      <c r="B266" s="40"/>
      <c r="C266" s="41"/>
      <c r="D266" s="235" t="s">
        <v>159</v>
      </c>
      <c r="E266" s="41"/>
      <c r="F266" s="236" t="s">
        <v>1567</v>
      </c>
      <c r="G266" s="41"/>
      <c r="H266" s="41"/>
      <c r="I266" s="237"/>
      <c r="J266" s="41"/>
      <c r="K266" s="41"/>
      <c r="L266" s="45"/>
      <c r="M266" s="238"/>
      <c r="N266" s="239"/>
      <c r="O266" s="92"/>
      <c r="P266" s="92"/>
      <c r="Q266" s="92"/>
      <c r="R266" s="92"/>
      <c r="S266" s="92"/>
      <c r="T266" s="93"/>
      <c r="U266" s="39"/>
      <c r="V266" s="39"/>
      <c r="W266" s="39"/>
      <c r="X266" s="39"/>
      <c r="Y266" s="39"/>
      <c r="Z266" s="39"/>
      <c r="AA266" s="39"/>
      <c r="AB266" s="39"/>
      <c r="AC266" s="39"/>
      <c r="AD266" s="39"/>
      <c r="AE266" s="39"/>
      <c r="AT266" s="18" t="s">
        <v>159</v>
      </c>
      <c r="AU266" s="18" t="s">
        <v>83</v>
      </c>
    </row>
    <row r="267" s="14" customFormat="1">
      <c r="A267" s="14"/>
      <c r="B267" s="276"/>
      <c r="C267" s="277"/>
      <c r="D267" s="235" t="s">
        <v>897</v>
      </c>
      <c r="E267" s="278" t="s">
        <v>1</v>
      </c>
      <c r="F267" s="279" t="s">
        <v>1568</v>
      </c>
      <c r="G267" s="277"/>
      <c r="H267" s="280">
        <v>17.920000000000002</v>
      </c>
      <c r="I267" s="281"/>
      <c r="J267" s="277"/>
      <c r="K267" s="277"/>
      <c r="L267" s="282"/>
      <c r="M267" s="283"/>
      <c r="N267" s="284"/>
      <c r="O267" s="284"/>
      <c r="P267" s="284"/>
      <c r="Q267" s="284"/>
      <c r="R267" s="284"/>
      <c r="S267" s="284"/>
      <c r="T267" s="285"/>
      <c r="U267" s="14"/>
      <c r="V267" s="14"/>
      <c r="W267" s="14"/>
      <c r="X267" s="14"/>
      <c r="Y267" s="14"/>
      <c r="Z267" s="14"/>
      <c r="AA267" s="14"/>
      <c r="AB267" s="14"/>
      <c r="AC267" s="14"/>
      <c r="AD267" s="14"/>
      <c r="AE267" s="14"/>
      <c r="AT267" s="286" t="s">
        <v>897</v>
      </c>
      <c r="AU267" s="286" t="s">
        <v>83</v>
      </c>
      <c r="AV267" s="14" t="s">
        <v>83</v>
      </c>
      <c r="AW267" s="14" t="s">
        <v>30</v>
      </c>
      <c r="AX267" s="14" t="s">
        <v>73</v>
      </c>
      <c r="AY267" s="286" t="s">
        <v>152</v>
      </c>
    </row>
    <row r="268" s="14" customFormat="1">
      <c r="A268" s="14"/>
      <c r="B268" s="276"/>
      <c r="C268" s="277"/>
      <c r="D268" s="235" t="s">
        <v>897</v>
      </c>
      <c r="E268" s="278" t="s">
        <v>1</v>
      </c>
      <c r="F268" s="279" t="s">
        <v>1569</v>
      </c>
      <c r="G268" s="277"/>
      <c r="H268" s="280">
        <v>5.1200000000000001</v>
      </c>
      <c r="I268" s="281"/>
      <c r="J268" s="277"/>
      <c r="K268" s="277"/>
      <c r="L268" s="282"/>
      <c r="M268" s="283"/>
      <c r="N268" s="284"/>
      <c r="O268" s="284"/>
      <c r="P268" s="284"/>
      <c r="Q268" s="284"/>
      <c r="R268" s="284"/>
      <c r="S268" s="284"/>
      <c r="T268" s="285"/>
      <c r="U268" s="14"/>
      <c r="V268" s="14"/>
      <c r="W268" s="14"/>
      <c r="X268" s="14"/>
      <c r="Y268" s="14"/>
      <c r="Z268" s="14"/>
      <c r="AA268" s="14"/>
      <c r="AB268" s="14"/>
      <c r="AC268" s="14"/>
      <c r="AD268" s="14"/>
      <c r="AE268" s="14"/>
      <c r="AT268" s="286" t="s">
        <v>897</v>
      </c>
      <c r="AU268" s="286" t="s">
        <v>83</v>
      </c>
      <c r="AV268" s="14" t="s">
        <v>83</v>
      </c>
      <c r="AW268" s="14" t="s">
        <v>30</v>
      </c>
      <c r="AX268" s="14" t="s">
        <v>73</v>
      </c>
      <c r="AY268" s="286" t="s">
        <v>152</v>
      </c>
    </row>
    <row r="269" s="14" customFormat="1">
      <c r="A269" s="14"/>
      <c r="B269" s="276"/>
      <c r="C269" s="277"/>
      <c r="D269" s="235" t="s">
        <v>897</v>
      </c>
      <c r="E269" s="278" t="s">
        <v>1</v>
      </c>
      <c r="F269" s="279" t="s">
        <v>1570</v>
      </c>
      <c r="G269" s="277"/>
      <c r="H269" s="280">
        <v>12.960000000000001</v>
      </c>
      <c r="I269" s="281"/>
      <c r="J269" s="277"/>
      <c r="K269" s="277"/>
      <c r="L269" s="282"/>
      <c r="M269" s="283"/>
      <c r="N269" s="284"/>
      <c r="O269" s="284"/>
      <c r="P269" s="284"/>
      <c r="Q269" s="284"/>
      <c r="R269" s="284"/>
      <c r="S269" s="284"/>
      <c r="T269" s="285"/>
      <c r="U269" s="14"/>
      <c r="V269" s="14"/>
      <c r="W269" s="14"/>
      <c r="X269" s="14"/>
      <c r="Y269" s="14"/>
      <c r="Z269" s="14"/>
      <c r="AA269" s="14"/>
      <c r="AB269" s="14"/>
      <c r="AC269" s="14"/>
      <c r="AD269" s="14"/>
      <c r="AE269" s="14"/>
      <c r="AT269" s="286" t="s">
        <v>897</v>
      </c>
      <c r="AU269" s="286" t="s">
        <v>83</v>
      </c>
      <c r="AV269" s="14" t="s">
        <v>83</v>
      </c>
      <c r="AW269" s="14" t="s">
        <v>30</v>
      </c>
      <c r="AX269" s="14" t="s">
        <v>73</v>
      </c>
      <c r="AY269" s="286" t="s">
        <v>152</v>
      </c>
    </row>
    <row r="270" s="14" customFormat="1">
      <c r="A270" s="14"/>
      <c r="B270" s="276"/>
      <c r="C270" s="277"/>
      <c r="D270" s="235" t="s">
        <v>897</v>
      </c>
      <c r="E270" s="278" t="s">
        <v>1</v>
      </c>
      <c r="F270" s="279" t="s">
        <v>1571</v>
      </c>
      <c r="G270" s="277"/>
      <c r="H270" s="280">
        <v>7.75</v>
      </c>
      <c r="I270" s="281"/>
      <c r="J270" s="277"/>
      <c r="K270" s="277"/>
      <c r="L270" s="282"/>
      <c r="M270" s="283"/>
      <c r="N270" s="284"/>
      <c r="O270" s="284"/>
      <c r="P270" s="284"/>
      <c r="Q270" s="284"/>
      <c r="R270" s="284"/>
      <c r="S270" s="284"/>
      <c r="T270" s="285"/>
      <c r="U270" s="14"/>
      <c r="V270" s="14"/>
      <c r="W270" s="14"/>
      <c r="X270" s="14"/>
      <c r="Y270" s="14"/>
      <c r="Z270" s="14"/>
      <c r="AA270" s="14"/>
      <c r="AB270" s="14"/>
      <c r="AC270" s="14"/>
      <c r="AD270" s="14"/>
      <c r="AE270" s="14"/>
      <c r="AT270" s="286" t="s">
        <v>897</v>
      </c>
      <c r="AU270" s="286" t="s">
        <v>83</v>
      </c>
      <c r="AV270" s="14" t="s">
        <v>83</v>
      </c>
      <c r="AW270" s="14" t="s">
        <v>30</v>
      </c>
      <c r="AX270" s="14" t="s">
        <v>73</v>
      </c>
      <c r="AY270" s="286" t="s">
        <v>152</v>
      </c>
    </row>
    <row r="271" s="14" customFormat="1">
      <c r="A271" s="14"/>
      <c r="B271" s="276"/>
      <c r="C271" s="277"/>
      <c r="D271" s="235" t="s">
        <v>897</v>
      </c>
      <c r="E271" s="278" t="s">
        <v>1</v>
      </c>
      <c r="F271" s="279" t="s">
        <v>1572</v>
      </c>
      <c r="G271" s="277"/>
      <c r="H271" s="280">
        <v>16.367999999999999</v>
      </c>
      <c r="I271" s="281"/>
      <c r="J271" s="277"/>
      <c r="K271" s="277"/>
      <c r="L271" s="282"/>
      <c r="M271" s="283"/>
      <c r="N271" s="284"/>
      <c r="O271" s="284"/>
      <c r="P271" s="284"/>
      <c r="Q271" s="284"/>
      <c r="R271" s="284"/>
      <c r="S271" s="284"/>
      <c r="T271" s="285"/>
      <c r="U271" s="14"/>
      <c r="V271" s="14"/>
      <c r="W271" s="14"/>
      <c r="X271" s="14"/>
      <c r="Y271" s="14"/>
      <c r="Z271" s="14"/>
      <c r="AA271" s="14"/>
      <c r="AB271" s="14"/>
      <c r="AC271" s="14"/>
      <c r="AD271" s="14"/>
      <c r="AE271" s="14"/>
      <c r="AT271" s="286" t="s">
        <v>897</v>
      </c>
      <c r="AU271" s="286" t="s">
        <v>83</v>
      </c>
      <c r="AV271" s="14" t="s">
        <v>83</v>
      </c>
      <c r="AW271" s="14" t="s">
        <v>30</v>
      </c>
      <c r="AX271" s="14" t="s">
        <v>73</v>
      </c>
      <c r="AY271" s="286" t="s">
        <v>152</v>
      </c>
    </row>
    <row r="272" s="14" customFormat="1">
      <c r="A272" s="14"/>
      <c r="B272" s="276"/>
      <c r="C272" s="277"/>
      <c r="D272" s="235" t="s">
        <v>897</v>
      </c>
      <c r="E272" s="278" t="s">
        <v>1</v>
      </c>
      <c r="F272" s="279" t="s">
        <v>1573</v>
      </c>
      <c r="G272" s="277"/>
      <c r="H272" s="280">
        <v>5.1200000000000001</v>
      </c>
      <c r="I272" s="281"/>
      <c r="J272" s="277"/>
      <c r="K272" s="277"/>
      <c r="L272" s="282"/>
      <c r="M272" s="283"/>
      <c r="N272" s="284"/>
      <c r="O272" s="284"/>
      <c r="P272" s="284"/>
      <c r="Q272" s="284"/>
      <c r="R272" s="284"/>
      <c r="S272" s="284"/>
      <c r="T272" s="285"/>
      <c r="U272" s="14"/>
      <c r="V272" s="14"/>
      <c r="W272" s="14"/>
      <c r="X272" s="14"/>
      <c r="Y272" s="14"/>
      <c r="Z272" s="14"/>
      <c r="AA272" s="14"/>
      <c r="AB272" s="14"/>
      <c r="AC272" s="14"/>
      <c r="AD272" s="14"/>
      <c r="AE272" s="14"/>
      <c r="AT272" s="286" t="s">
        <v>897</v>
      </c>
      <c r="AU272" s="286" t="s">
        <v>83</v>
      </c>
      <c r="AV272" s="14" t="s">
        <v>83</v>
      </c>
      <c r="AW272" s="14" t="s">
        <v>30</v>
      </c>
      <c r="AX272" s="14" t="s">
        <v>73</v>
      </c>
      <c r="AY272" s="286" t="s">
        <v>152</v>
      </c>
    </row>
    <row r="273" s="14" customFormat="1">
      <c r="A273" s="14"/>
      <c r="B273" s="276"/>
      <c r="C273" s="277"/>
      <c r="D273" s="235" t="s">
        <v>897</v>
      </c>
      <c r="E273" s="278" t="s">
        <v>1</v>
      </c>
      <c r="F273" s="279" t="s">
        <v>1574</v>
      </c>
      <c r="G273" s="277"/>
      <c r="H273" s="280">
        <v>108</v>
      </c>
      <c r="I273" s="281"/>
      <c r="J273" s="277"/>
      <c r="K273" s="277"/>
      <c r="L273" s="282"/>
      <c r="M273" s="283"/>
      <c r="N273" s="284"/>
      <c r="O273" s="284"/>
      <c r="P273" s="284"/>
      <c r="Q273" s="284"/>
      <c r="R273" s="284"/>
      <c r="S273" s="284"/>
      <c r="T273" s="285"/>
      <c r="U273" s="14"/>
      <c r="V273" s="14"/>
      <c r="W273" s="14"/>
      <c r="X273" s="14"/>
      <c r="Y273" s="14"/>
      <c r="Z273" s="14"/>
      <c r="AA273" s="14"/>
      <c r="AB273" s="14"/>
      <c r="AC273" s="14"/>
      <c r="AD273" s="14"/>
      <c r="AE273" s="14"/>
      <c r="AT273" s="286" t="s">
        <v>897</v>
      </c>
      <c r="AU273" s="286" t="s">
        <v>83</v>
      </c>
      <c r="AV273" s="14" t="s">
        <v>83</v>
      </c>
      <c r="AW273" s="14" t="s">
        <v>30</v>
      </c>
      <c r="AX273" s="14" t="s">
        <v>73</v>
      </c>
      <c r="AY273" s="286" t="s">
        <v>152</v>
      </c>
    </row>
    <row r="274" s="14" customFormat="1">
      <c r="A274" s="14"/>
      <c r="B274" s="276"/>
      <c r="C274" s="277"/>
      <c r="D274" s="235" t="s">
        <v>897</v>
      </c>
      <c r="E274" s="278" t="s">
        <v>1</v>
      </c>
      <c r="F274" s="279" t="s">
        <v>1575</v>
      </c>
      <c r="G274" s="277"/>
      <c r="H274" s="280">
        <v>108</v>
      </c>
      <c r="I274" s="281"/>
      <c r="J274" s="277"/>
      <c r="K274" s="277"/>
      <c r="L274" s="282"/>
      <c r="M274" s="283"/>
      <c r="N274" s="284"/>
      <c r="O274" s="284"/>
      <c r="P274" s="284"/>
      <c r="Q274" s="284"/>
      <c r="R274" s="284"/>
      <c r="S274" s="284"/>
      <c r="T274" s="285"/>
      <c r="U274" s="14"/>
      <c r="V274" s="14"/>
      <c r="W274" s="14"/>
      <c r="X274" s="14"/>
      <c r="Y274" s="14"/>
      <c r="Z274" s="14"/>
      <c r="AA274" s="14"/>
      <c r="AB274" s="14"/>
      <c r="AC274" s="14"/>
      <c r="AD274" s="14"/>
      <c r="AE274" s="14"/>
      <c r="AT274" s="286" t="s">
        <v>897</v>
      </c>
      <c r="AU274" s="286" t="s">
        <v>83</v>
      </c>
      <c r="AV274" s="14" t="s">
        <v>83</v>
      </c>
      <c r="AW274" s="14" t="s">
        <v>30</v>
      </c>
      <c r="AX274" s="14" t="s">
        <v>73</v>
      </c>
      <c r="AY274" s="286" t="s">
        <v>152</v>
      </c>
    </row>
    <row r="275" s="15" customFormat="1">
      <c r="A275" s="15"/>
      <c r="B275" s="287"/>
      <c r="C275" s="288"/>
      <c r="D275" s="235" t="s">
        <v>897</v>
      </c>
      <c r="E275" s="289" t="s">
        <v>1</v>
      </c>
      <c r="F275" s="290" t="s">
        <v>899</v>
      </c>
      <c r="G275" s="288"/>
      <c r="H275" s="291">
        <v>281.238</v>
      </c>
      <c r="I275" s="292"/>
      <c r="J275" s="288"/>
      <c r="K275" s="288"/>
      <c r="L275" s="293"/>
      <c r="M275" s="294"/>
      <c r="N275" s="295"/>
      <c r="O275" s="295"/>
      <c r="P275" s="295"/>
      <c r="Q275" s="295"/>
      <c r="R275" s="295"/>
      <c r="S275" s="295"/>
      <c r="T275" s="296"/>
      <c r="U275" s="15"/>
      <c r="V275" s="15"/>
      <c r="W275" s="15"/>
      <c r="X275" s="15"/>
      <c r="Y275" s="15"/>
      <c r="Z275" s="15"/>
      <c r="AA275" s="15"/>
      <c r="AB275" s="15"/>
      <c r="AC275" s="15"/>
      <c r="AD275" s="15"/>
      <c r="AE275" s="15"/>
      <c r="AT275" s="297" t="s">
        <v>897</v>
      </c>
      <c r="AU275" s="297" t="s">
        <v>83</v>
      </c>
      <c r="AV275" s="15" t="s">
        <v>169</v>
      </c>
      <c r="AW275" s="15" t="s">
        <v>30</v>
      </c>
      <c r="AX275" s="15" t="s">
        <v>81</v>
      </c>
      <c r="AY275" s="297" t="s">
        <v>152</v>
      </c>
    </row>
    <row r="276" s="2" customFormat="1" ht="33" customHeight="1">
      <c r="A276" s="39"/>
      <c r="B276" s="40"/>
      <c r="C276" s="221" t="s">
        <v>419</v>
      </c>
      <c r="D276" s="221" t="s">
        <v>153</v>
      </c>
      <c r="E276" s="222" t="s">
        <v>1576</v>
      </c>
      <c r="F276" s="223" t="s">
        <v>1577</v>
      </c>
      <c r="G276" s="224" t="s">
        <v>195</v>
      </c>
      <c r="H276" s="225">
        <v>87.197999999999993</v>
      </c>
      <c r="I276" s="226"/>
      <c r="J276" s="227">
        <f>ROUND(I276*H276,2)</f>
        <v>0</v>
      </c>
      <c r="K276" s="228"/>
      <c r="L276" s="45"/>
      <c r="M276" s="229" t="s">
        <v>1</v>
      </c>
      <c r="N276" s="230" t="s">
        <v>38</v>
      </c>
      <c r="O276" s="92"/>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225</v>
      </c>
      <c r="AT276" s="233" t="s">
        <v>153</v>
      </c>
      <c r="AU276" s="233" t="s">
        <v>83</v>
      </c>
      <c r="AY276" s="18" t="s">
        <v>152</v>
      </c>
      <c r="BE276" s="234">
        <f>IF(N276="základní",J276,0)</f>
        <v>0</v>
      </c>
      <c r="BF276" s="234">
        <f>IF(N276="snížená",J276,0)</f>
        <v>0</v>
      </c>
      <c r="BG276" s="234">
        <f>IF(N276="zákl. přenesená",J276,0)</f>
        <v>0</v>
      </c>
      <c r="BH276" s="234">
        <f>IF(N276="sníž. přenesená",J276,0)</f>
        <v>0</v>
      </c>
      <c r="BI276" s="234">
        <f>IF(N276="nulová",J276,0)</f>
        <v>0</v>
      </c>
      <c r="BJ276" s="18" t="s">
        <v>81</v>
      </c>
      <c r="BK276" s="234">
        <f>ROUND(I276*H276,2)</f>
        <v>0</v>
      </c>
      <c r="BL276" s="18" t="s">
        <v>225</v>
      </c>
      <c r="BM276" s="233" t="s">
        <v>1578</v>
      </c>
    </row>
    <row r="277" s="2" customFormat="1">
      <c r="A277" s="39"/>
      <c r="B277" s="40"/>
      <c r="C277" s="41"/>
      <c r="D277" s="235" t="s">
        <v>159</v>
      </c>
      <c r="E277" s="41"/>
      <c r="F277" s="236" t="s">
        <v>1577</v>
      </c>
      <c r="G277" s="41"/>
      <c r="H277" s="41"/>
      <c r="I277" s="237"/>
      <c r="J277" s="41"/>
      <c r="K277" s="41"/>
      <c r="L277" s="45"/>
      <c r="M277" s="238"/>
      <c r="N277" s="239"/>
      <c r="O277" s="92"/>
      <c r="P277" s="92"/>
      <c r="Q277" s="92"/>
      <c r="R277" s="92"/>
      <c r="S277" s="92"/>
      <c r="T277" s="93"/>
      <c r="U277" s="39"/>
      <c r="V277" s="39"/>
      <c r="W277" s="39"/>
      <c r="X277" s="39"/>
      <c r="Y277" s="39"/>
      <c r="Z277" s="39"/>
      <c r="AA277" s="39"/>
      <c r="AB277" s="39"/>
      <c r="AC277" s="39"/>
      <c r="AD277" s="39"/>
      <c r="AE277" s="39"/>
      <c r="AT277" s="18" t="s">
        <v>159</v>
      </c>
      <c r="AU277" s="18" t="s">
        <v>83</v>
      </c>
    </row>
    <row r="278" s="14" customFormat="1">
      <c r="A278" s="14"/>
      <c r="B278" s="276"/>
      <c r="C278" s="277"/>
      <c r="D278" s="235" t="s">
        <v>897</v>
      </c>
      <c r="E278" s="278" t="s">
        <v>1</v>
      </c>
      <c r="F278" s="279" t="s">
        <v>1569</v>
      </c>
      <c r="G278" s="277"/>
      <c r="H278" s="280">
        <v>5.1200000000000001</v>
      </c>
      <c r="I278" s="281"/>
      <c r="J278" s="277"/>
      <c r="K278" s="277"/>
      <c r="L278" s="282"/>
      <c r="M278" s="283"/>
      <c r="N278" s="284"/>
      <c r="O278" s="284"/>
      <c r="P278" s="284"/>
      <c r="Q278" s="284"/>
      <c r="R278" s="284"/>
      <c r="S278" s="284"/>
      <c r="T278" s="285"/>
      <c r="U278" s="14"/>
      <c r="V278" s="14"/>
      <c r="W278" s="14"/>
      <c r="X278" s="14"/>
      <c r="Y278" s="14"/>
      <c r="Z278" s="14"/>
      <c r="AA278" s="14"/>
      <c r="AB278" s="14"/>
      <c r="AC278" s="14"/>
      <c r="AD278" s="14"/>
      <c r="AE278" s="14"/>
      <c r="AT278" s="286" t="s">
        <v>897</v>
      </c>
      <c r="AU278" s="286" t="s">
        <v>83</v>
      </c>
      <c r="AV278" s="14" t="s">
        <v>83</v>
      </c>
      <c r="AW278" s="14" t="s">
        <v>30</v>
      </c>
      <c r="AX278" s="14" t="s">
        <v>73</v>
      </c>
      <c r="AY278" s="286" t="s">
        <v>152</v>
      </c>
    </row>
    <row r="279" s="14" customFormat="1">
      <c r="A279" s="14"/>
      <c r="B279" s="276"/>
      <c r="C279" s="277"/>
      <c r="D279" s="235" t="s">
        <v>897</v>
      </c>
      <c r="E279" s="278" t="s">
        <v>1</v>
      </c>
      <c r="F279" s="279" t="s">
        <v>1570</v>
      </c>
      <c r="G279" s="277"/>
      <c r="H279" s="280">
        <v>12.960000000000001</v>
      </c>
      <c r="I279" s="281"/>
      <c r="J279" s="277"/>
      <c r="K279" s="277"/>
      <c r="L279" s="282"/>
      <c r="M279" s="283"/>
      <c r="N279" s="284"/>
      <c r="O279" s="284"/>
      <c r="P279" s="284"/>
      <c r="Q279" s="284"/>
      <c r="R279" s="284"/>
      <c r="S279" s="284"/>
      <c r="T279" s="285"/>
      <c r="U279" s="14"/>
      <c r="V279" s="14"/>
      <c r="W279" s="14"/>
      <c r="X279" s="14"/>
      <c r="Y279" s="14"/>
      <c r="Z279" s="14"/>
      <c r="AA279" s="14"/>
      <c r="AB279" s="14"/>
      <c r="AC279" s="14"/>
      <c r="AD279" s="14"/>
      <c r="AE279" s="14"/>
      <c r="AT279" s="286" t="s">
        <v>897</v>
      </c>
      <c r="AU279" s="286" t="s">
        <v>83</v>
      </c>
      <c r="AV279" s="14" t="s">
        <v>83</v>
      </c>
      <c r="AW279" s="14" t="s">
        <v>30</v>
      </c>
      <c r="AX279" s="14" t="s">
        <v>73</v>
      </c>
      <c r="AY279" s="286" t="s">
        <v>152</v>
      </c>
    </row>
    <row r="280" s="14" customFormat="1">
      <c r="A280" s="14"/>
      <c r="B280" s="276"/>
      <c r="C280" s="277"/>
      <c r="D280" s="235" t="s">
        <v>897</v>
      </c>
      <c r="E280" s="278" t="s">
        <v>1</v>
      </c>
      <c r="F280" s="279" t="s">
        <v>1571</v>
      </c>
      <c r="G280" s="277"/>
      <c r="H280" s="280">
        <v>7.75</v>
      </c>
      <c r="I280" s="281"/>
      <c r="J280" s="277"/>
      <c r="K280" s="277"/>
      <c r="L280" s="282"/>
      <c r="M280" s="283"/>
      <c r="N280" s="284"/>
      <c r="O280" s="284"/>
      <c r="P280" s="284"/>
      <c r="Q280" s="284"/>
      <c r="R280" s="284"/>
      <c r="S280" s="284"/>
      <c r="T280" s="285"/>
      <c r="U280" s="14"/>
      <c r="V280" s="14"/>
      <c r="W280" s="14"/>
      <c r="X280" s="14"/>
      <c r="Y280" s="14"/>
      <c r="Z280" s="14"/>
      <c r="AA280" s="14"/>
      <c r="AB280" s="14"/>
      <c r="AC280" s="14"/>
      <c r="AD280" s="14"/>
      <c r="AE280" s="14"/>
      <c r="AT280" s="286" t="s">
        <v>897</v>
      </c>
      <c r="AU280" s="286" t="s">
        <v>83</v>
      </c>
      <c r="AV280" s="14" t="s">
        <v>83</v>
      </c>
      <c r="AW280" s="14" t="s">
        <v>30</v>
      </c>
      <c r="AX280" s="14" t="s">
        <v>73</v>
      </c>
      <c r="AY280" s="286" t="s">
        <v>152</v>
      </c>
    </row>
    <row r="281" s="14" customFormat="1">
      <c r="A281" s="14"/>
      <c r="B281" s="276"/>
      <c r="C281" s="277"/>
      <c r="D281" s="235" t="s">
        <v>897</v>
      </c>
      <c r="E281" s="278" t="s">
        <v>1</v>
      </c>
      <c r="F281" s="279" t="s">
        <v>1572</v>
      </c>
      <c r="G281" s="277"/>
      <c r="H281" s="280">
        <v>16.367999999999999</v>
      </c>
      <c r="I281" s="281"/>
      <c r="J281" s="277"/>
      <c r="K281" s="277"/>
      <c r="L281" s="282"/>
      <c r="M281" s="283"/>
      <c r="N281" s="284"/>
      <c r="O281" s="284"/>
      <c r="P281" s="284"/>
      <c r="Q281" s="284"/>
      <c r="R281" s="284"/>
      <c r="S281" s="284"/>
      <c r="T281" s="285"/>
      <c r="U281" s="14"/>
      <c r="V281" s="14"/>
      <c r="W281" s="14"/>
      <c r="X281" s="14"/>
      <c r="Y281" s="14"/>
      <c r="Z281" s="14"/>
      <c r="AA281" s="14"/>
      <c r="AB281" s="14"/>
      <c r="AC281" s="14"/>
      <c r="AD281" s="14"/>
      <c r="AE281" s="14"/>
      <c r="AT281" s="286" t="s">
        <v>897</v>
      </c>
      <c r="AU281" s="286" t="s">
        <v>83</v>
      </c>
      <c r="AV281" s="14" t="s">
        <v>83</v>
      </c>
      <c r="AW281" s="14" t="s">
        <v>30</v>
      </c>
      <c r="AX281" s="14" t="s">
        <v>73</v>
      </c>
      <c r="AY281" s="286" t="s">
        <v>152</v>
      </c>
    </row>
    <row r="282" s="14" customFormat="1">
      <c r="A282" s="14"/>
      <c r="B282" s="276"/>
      <c r="C282" s="277"/>
      <c r="D282" s="235" t="s">
        <v>897</v>
      </c>
      <c r="E282" s="278" t="s">
        <v>1</v>
      </c>
      <c r="F282" s="279" t="s">
        <v>1579</v>
      </c>
      <c r="G282" s="277"/>
      <c r="H282" s="280">
        <v>45</v>
      </c>
      <c r="I282" s="281"/>
      <c r="J282" s="277"/>
      <c r="K282" s="277"/>
      <c r="L282" s="282"/>
      <c r="M282" s="283"/>
      <c r="N282" s="284"/>
      <c r="O282" s="284"/>
      <c r="P282" s="284"/>
      <c r="Q282" s="284"/>
      <c r="R282" s="284"/>
      <c r="S282" s="284"/>
      <c r="T282" s="285"/>
      <c r="U282" s="14"/>
      <c r="V282" s="14"/>
      <c r="W282" s="14"/>
      <c r="X282" s="14"/>
      <c r="Y282" s="14"/>
      <c r="Z282" s="14"/>
      <c r="AA282" s="14"/>
      <c r="AB282" s="14"/>
      <c r="AC282" s="14"/>
      <c r="AD282" s="14"/>
      <c r="AE282" s="14"/>
      <c r="AT282" s="286" t="s">
        <v>897</v>
      </c>
      <c r="AU282" s="286" t="s">
        <v>83</v>
      </c>
      <c r="AV282" s="14" t="s">
        <v>83</v>
      </c>
      <c r="AW282" s="14" t="s">
        <v>30</v>
      </c>
      <c r="AX282" s="14" t="s">
        <v>73</v>
      </c>
      <c r="AY282" s="286" t="s">
        <v>152</v>
      </c>
    </row>
    <row r="283" s="15" customFormat="1">
      <c r="A283" s="15"/>
      <c r="B283" s="287"/>
      <c r="C283" s="288"/>
      <c r="D283" s="235" t="s">
        <v>897</v>
      </c>
      <c r="E283" s="289" t="s">
        <v>1</v>
      </c>
      <c r="F283" s="290" t="s">
        <v>899</v>
      </c>
      <c r="G283" s="288"/>
      <c r="H283" s="291">
        <v>87.198000000000008</v>
      </c>
      <c r="I283" s="292"/>
      <c r="J283" s="288"/>
      <c r="K283" s="288"/>
      <c r="L283" s="293"/>
      <c r="M283" s="309"/>
      <c r="N283" s="310"/>
      <c r="O283" s="310"/>
      <c r="P283" s="310"/>
      <c r="Q283" s="310"/>
      <c r="R283" s="310"/>
      <c r="S283" s="310"/>
      <c r="T283" s="311"/>
      <c r="U283" s="15"/>
      <c r="V283" s="15"/>
      <c r="W283" s="15"/>
      <c r="X283" s="15"/>
      <c r="Y283" s="15"/>
      <c r="Z283" s="15"/>
      <c r="AA283" s="15"/>
      <c r="AB283" s="15"/>
      <c r="AC283" s="15"/>
      <c r="AD283" s="15"/>
      <c r="AE283" s="15"/>
      <c r="AT283" s="297" t="s">
        <v>897</v>
      </c>
      <c r="AU283" s="297" t="s">
        <v>83</v>
      </c>
      <c r="AV283" s="15" t="s">
        <v>169</v>
      </c>
      <c r="AW283" s="15" t="s">
        <v>30</v>
      </c>
      <c r="AX283" s="15" t="s">
        <v>81</v>
      </c>
      <c r="AY283" s="297" t="s">
        <v>152</v>
      </c>
    </row>
    <row r="284" s="2" customFormat="1" ht="6.96" customHeight="1">
      <c r="A284" s="39"/>
      <c r="B284" s="67"/>
      <c r="C284" s="68"/>
      <c r="D284" s="68"/>
      <c r="E284" s="68"/>
      <c r="F284" s="68"/>
      <c r="G284" s="68"/>
      <c r="H284" s="68"/>
      <c r="I284" s="68"/>
      <c r="J284" s="68"/>
      <c r="K284" s="68"/>
      <c r="L284" s="45"/>
      <c r="M284" s="39"/>
      <c r="O284" s="39"/>
      <c r="P284" s="39"/>
      <c r="Q284" s="39"/>
      <c r="R284" s="39"/>
      <c r="S284" s="39"/>
      <c r="T284" s="39"/>
      <c r="U284" s="39"/>
      <c r="V284" s="39"/>
      <c r="W284" s="39"/>
      <c r="X284" s="39"/>
      <c r="Y284" s="39"/>
      <c r="Z284" s="39"/>
      <c r="AA284" s="39"/>
      <c r="AB284" s="39"/>
      <c r="AC284" s="39"/>
      <c r="AD284" s="39"/>
      <c r="AE284" s="39"/>
    </row>
  </sheetData>
  <sheetProtection sheet="1" autoFilter="0" formatColumns="0" formatRows="0" objects="1" scenarios="1" spinCount="100000" saltValue="17bOuxWizVM7hqiNCCHYuz2GCxwM2c/XhUIhYrmpwEp6lUMDRbfL5tR6xgj3gGRM3GesBkDma2k1WIarJQ/zuQ==" hashValue="C5RSQOL6555cVOu4Hbq47xTre/tQ4bp7OWaVXdx8FAeSQNIJA22CKlp/t3dsKpeCd2kr2ThRhi9AQOcNVlGh7A==" algorithmName="SHA-512" password="CC35"/>
  <autoFilter ref="C126:K283"/>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83</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Zvýšení kvaity psychiatrické péče- rekonstrukce pavilonu psychiatrie, KZ MN UL</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1580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3. 5. 2021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21</v>
      </c>
      <c r="F15" s="39"/>
      <c r="G15" s="39"/>
      <c r="H15" s="39"/>
      <c r="I15" s="151" t="s">
        <v>26</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27</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26</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29</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21</v>
      </c>
      <c r="F21" s="39"/>
      <c r="G21" s="39"/>
      <c r="H21" s="39"/>
      <c r="I21" s="151" t="s">
        <v>26</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31</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21</v>
      </c>
      <c r="F24" s="39"/>
      <c r="G24" s="39"/>
      <c r="H24" s="39"/>
      <c r="I24" s="151" t="s">
        <v>26</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33</v>
      </c>
      <c r="E30" s="39"/>
      <c r="F30" s="39"/>
      <c r="G30" s="39"/>
      <c r="H30" s="39"/>
      <c r="I30" s="39"/>
      <c r="J30" s="161">
        <f>ROUND(J122,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35</v>
      </c>
      <c r="G32" s="39"/>
      <c r="H32" s="39"/>
      <c r="I32" s="162" t="s">
        <v>34</v>
      </c>
      <c r="J32" s="162" t="s">
        <v>36</v>
      </c>
      <c r="K32" s="39"/>
      <c r="L32" s="64"/>
      <c r="S32" s="39"/>
      <c r="T32" s="39"/>
      <c r="U32" s="39"/>
      <c r="V32" s="39"/>
      <c r="W32" s="39"/>
      <c r="X32" s="39"/>
      <c r="Y32" s="39"/>
      <c r="Z32" s="39"/>
      <c r="AA32" s="39"/>
      <c r="AB32" s="39"/>
      <c r="AC32" s="39"/>
      <c r="AD32" s="39"/>
      <c r="AE32" s="39"/>
    </row>
    <row r="33" s="2" customFormat="1" ht="14.4" customHeight="1">
      <c r="A33" s="39"/>
      <c r="B33" s="45"/>
      <c r="C33" s="39"/>
      <c r="D33" s="163" t="s">
        <v>37</v>
      </c>
      <c r="E33" s="151" t="s">
        <v>38</v>
      </c>
      <c r="F33" s="164">
        <f>ROUND((SUM(BE122:BE290)),  2)</f>
        <v>0</v>
      </c>
      <c r="G33" s="39"/>
      <c r="H33" s="39"/>
      <c r="I33" s="165">
        <v>0.20999999999999999</v>
      </c>
      <c r="J33" s="164">
        <f>ROUND(((SUM(BE122:BE290))*I33),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39</v>
      </c>
      <c r="F34" s="164">
        <f>ROUND((SUM(BF122:BF290)),  2)</f>
        <v>0</v>
      </c>
      <c r="G34" s="39"/>
      <c r="H34" s="39"/>
      <c r="I34" s="165">
        <v>0.14999999999999999</v>
      </c>
      <c r="J34" s="164">
        <f>ROUND(((SUM(BF122:BF290))*I34),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40</v>
      </c>
      <c r="F35" s="164">
        <f>ROUND((SUM(BG122:BG290)),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41</v>
      </c>
      <c r="F36" s="164">
        <f>ROUND((SUM(BH122:BH290)),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42</v>
      </c>
      <c r="F37" s="164">
        <f>ROUND((SUM(BI122:BI290)),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43</v>
      </c>
      <c r="E39" s="168"/>
      <c r="F39" s="168"/>
      <c r="G39" s="169" t="s">
        <v>44</v>
      </c>
      <c r="H39" s="170" t="s">
        <v>45</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46</v>
      </c>
      <c r="E50" s="174"/>
      <c r="F50" s="174"/>
      <c r="G50" s="173" t="s">
        <v>47</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6"/>
      <c r="J61" s="178"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50</v>
      </c>
      <c r="E65" s="179"/>
      <c r="F65" s="179"/>
      <c r="G65" s="173" t="s">
        <v>51</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6"/>
      <c r="J76" s="178" t="s">
        <v>49</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Zvýšení kvaity psychiatrické péče- rekonstrukce pavilonu psychiatrie, KZ MN UL</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SO04 - Drenážní systém</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3. 5. 2021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128</v>
      </c>
      <c r="D94" s="186"/>
      <c r="E94" s="186"/>
      <c r="F94" s="186"/>
      <c r="G94" s="186"/>
      <c r="H94" s="186"/>
      <c r="I94" s="186"/>
      <c r="J94" s="187" t="s">
        <v>129</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130</v>
      </c>
      <c r="D96" s="41"/>
      <c r="E96" s="41"/>
      <c r="F96" s="41"/>
      <c r="G96" s="41"/>
      <c r="H96" s="41"/>
      <c r="I96" s="41"/>
      <c r="J96" s="111">
        <f>J122</f>
        <v>0</v>
      </c>
      <c r="K96" s="41"/>
      <c r="L96" s="64"/>
      <c r="S96" s="39"/>
      <c r="T96" s="39"/>
      <c r="U96" s="39"/>
      <c r="V96" s="39"/>
      <c r="W96" s="39"/>
      <c r="X96" s="39"/>
      <c r="Y96" s="39"/>
      <c r="Z96" s="39"/>
      <c r="AA96" s="39"/>
      <c r="AB96" s="39"/>
      <c r="AC96" s="39"/>
      <c r="AD96" s="39"/>
      <c r="AE96" s="39"/>
      <c r="AU96" s="18" t="s">
        <v>131</v>
      </c>
    </row>
    <row r="97" s="9" customFormat="1" ht="24.96" customHeight="1">
      <c r="A97" s="9"/>
      <c r="B97" s="189"/>
      <c r="C97" s="190"/>
      <c r="D97" s="191" t="s">
        <v>872</v>
      </c>
      <c r="E97" s="192"/>
      <c r="F97" s="192"/>
      <c r="G97" s="192"/>
      <c r="H97" s="192"/>
      <c r="I97" s="192"/>
      <c r="J97" s="193">
        <f>J123</f>
        <v>0</v>
      </c>
      <c r="K97" s="190"/>
      <c r="L97" s="194"/>
      <c r="S97" s="9"/>
      <c r="T97" s="9"/>
      <c r="U97" s="9"/>
      <c r="V97" s="9"/>
      <c r="W97" s="9"/>
      <c r="X97" s="9"/>
      <c r="Y97" s="9"/>
      <c r="Z97" s="9"/>
      <c r="AA97" s="9"/>
      <c r="AB97" s="9"/>
      <c r="AC97" s="9"/>
      <c r="AD97" s="9"/>
      <c r="AE97" s="9"/>
    </row>
    <row r="98" s="12" customFormat="1" ht="19.92" customHeight="1">
      <c r="A98" s="12"/>
      <c r="B98" s="255"/>
      <c r="C98" s="134"/>
      <c r="D98" s="256" t="s">
        <v>1172</v>
      </c>
      <c r="E98" s="257"/>
      <c r="F98" s="257"/>
      <c r="G98" s="257"/>
      <c r="H98" s="257"/>
      <c r="I98" s="257"/>
      <c r="J98" s="258">
        <f>J124</f>
        <v>0</v>
      </c>
      <c r="K98" s="134"/>
      <c r="L98" s="259"/>
      <c r="S98" s="12"/>
      <c r="T98" s="12"/>
      <c r="U98" s="12"/>
      <c r="V98" s="12"/>
      <c r="W98" s="12"/>
      <c r="X98" s="12"/>
      <c r="Y98" s="12"/>
      <c r="Z98" s="12"/>
      <c r="AA98" s="12"/>
      <c r="AB98" s="12"/>
      <c r="AC98" s="12"/>
      <c r="AD98" s="12"/>
      <c r="AE98" s="12"/>
    </row>
    <row r="99" s="12" customFormat="1" ht="19.92" customHeight="1">
      <c r="A99" s="12"/>
      <c r="B99" s="255"/>
      <c r="C99" s="134"/>
      <c r="D99" s="256" t="s">
        <v>1246</v>
      </c>
      <c r="E99" s="257"/>
      <c r="F99" s="257"/>
      <c r="G99" s="257"/>
      <c r="H99" s="257"/>
      <c r="I99" s="257"/>
      <c r="J99" s="258">
        <f>J180</f>
        <v>0</v>
      </c>
      <c r="K99" s="134"/>
      <c r="L99" s="259"/>
      <c r="S99" s="12"/>
      <c r="T99" s="12"/>
      <c r="U99" s="12"/>
      <c r="V99" s="12"/>
      <c r="W99" s="12"/>
      <c r="X99" s="12"/>
      <c r="Y99" s="12"/>
      <c r="Z99" s="12"/>
      <c r="AA99" s="12"/>
      <c r="AB99" s="12"/>
      <c r="AC99" s="12"/>
      <c r="AD99" s="12"/>
      <c r="AE99" s="12"/>
    </row>
    <row r="100" s="12" customFormat="1" ht="19.92" customHeight="1">
      <c r="A100" s="12"/>
      <c r="B100" s="255"/>
      <c r="C100" s="134"/>
      <c r="D100" s="256" t="s">
        <v>873</v>
      </c>
      <c r="E100" s="257"/>
      <c r="F100" s="257"/>
      <c r="G100" s="257"/>
      <c r="H100" s="257"/>
      <c r="I100" s="257"/>
      <c r="J100" s="258">
        <f>J243</f>
        <v>0</v>
      </c>
      <c r="K100" s="134"/>
      <c r="L100" s="259"/>
      <c r="S100" s="12"/>
      <c r="T100" s="12"/>
      <c r="U100" s="12"/>
      <c r="V100" s="12"/>
      <c r="W100" s="12"/>
      <c r="X100" s="12"/>
      <c r="Y100" s="12"/>
      <c r="Z100" s="12"/>
      <c r="AA100" s="12"/>
      <c r="AB100" s="12"/>
      <c r="AC100" s="12"/>
      <c r="AD100" s="12"/>
      <c r="AE100" s="12"/>
    </row>
    <row r="101" s="12" customFormat="1" ht="19.92" customHeight="1">
      <c r="A101" s="12"/>
      <c r="B101" s="255"/>
      <c r="C101" s="134"/>
      <c r="D101" s="256" t="s">
        <v>1248</v>
      </c>
      <c r="E101" s="257"/>
      <c r="F101" s="257"/>
      <c r="G101" s="257"/>
      <c r="H101" s="257"/>
      <c r="I101" s="257"/>
      <c r="J101" s="258">
        <f>J254</f>
        <v>0</v>
      </c>
      <c r="K101" s="134"/>
      <c r="L101" s="259"/>
      <c r="S101" s="12"/>
      <c r="T101" s="12"/>
      <c r="U101" s="12"/>
      <c r="V101" s="12"/>
      <c r="W101" s="12"/>
      <c r="X101" s="12"/>
      <c r="Y101" s="12"/>
      <c r="Z101" s="12"/>
      <c r="AA101" s="12"/>
      <c r="AB101" s="12"/>
      <c r="AC101" s="12"/>
      <c r="AD101" s="12"/>
      <c r="AE101" s="12"/>
    </row>
    <row r="102" s="12" customFormat="1" ht="19.92" customHeight="1">
      <c r="A102" s="12"/>
      <c r="B102" s="255"/>
      <c r="C102" s="134"/>
      <c r="D102" s="256" t="s">
        <v>878</v>
      </c>
      <c r="E102" s="257"/>
      <c r="F102" s="257"/>
      <c r="G102" s="257"/>
      <c r="H102" s="257"/>
      <c r="I102" s="257"/>
      <c r="J102" s="258">
        <f>J288</f>
        <v>0</v>
      </c>
      <c r="K102" s="134"/>
      <c r="L102" s="259"/>
      <c r="S102" s="12"/>
      <c r="T102" s="12"/>
      <c r="U102" s="12"/>
      <c r="V102" s="12"/>
      <c r="W102" s="12"/>
      <c r="X102" s="12"/>
      <c r="Y102" s="12"/>
      <c r="Z102" s="12"/>
      <c r="AA102" s="12"/>
      <c r="AB102" s="12"/>
      <c r="AC102" s="12"/>
      <c r="AD102" s="12"/>
      <c r="AE102" s="12"/>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137</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6.25" customHeight="1">
      <c r="A112" s="39"/>
      <c r="B112" s="40"/>
      <c r="C112" s="41"/>
      <c r="D112" s="41"/>
      <c r="E112" s="184" t="str">
        <f>E7</f>
        <v>Zvýšení kvaity psychiatrické péče- rekonstrukce pavilonu psychiatrie, KZ MN UL</v>
      </c>
      <c r="F112" s="33"/>
      <c r="G112" s="33"/>
      <c r="H112" s="33"/>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125</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SO04 - Drenážní systém</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F12</f>
        <v xml:space="preserve"> </v>
      </c>
      <c r="G116" s="41"/>
      <c r="H116" s="41"/>
      <c r="I116" s="33" t="s">
        <v>22</v>
      </c>
      <c r="J116" s="80" t="str">
        <f>IF(J12="","",J12)</f>
        <v>3. 5. 2021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E15</f>
        <v xml:space="preserve"> </v>
      </c>
      <c r="G118" s="41"/>
      <c r="H118" s="41"/>
      <c r="I118" s="33" t="s">
        <v>29</v>
      </c>
      <c r="J118" s="37" t="str">
        <f>E21</f>
        <v xml:space="preserve"> </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33" t="s">
        <v>31</v>
      </c>
      <c r="J119" s="37"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0" customFormat="1" ht="29.28" customHeight="1">
      <c r="A121" s="195"/>
      <c r="B121" s="196"/>
      <c r="C121" s="197" t="s">
        <v>138</v>
      </c>
      <c r="D121" s="198" t="s">
        <v>58</v>
      </c>
      <c r="E121" s="198" t="s">
        <v>54</v>
      </c>
      <c r="F121" s="198" t="s">
        <v>55</v>
      </c>
      <c r="G121" s="198" t="s">
        <v>139</v>
      </c>
      <c r="H121" s="198" t="s">
        <v>140</v>
      </c>
      <c r="I121" s="198" t="s">
        <v>141</v>
      </c>
      <c r="J121" s="199" t="s">
        <v>129</v>
      </c>
      <c r="K121" s="200" t="s">
        <v>142</v>
      </c>
      <c r="L121" s="201"/>
      <c r="M121" s="101" t="s">
        <v>1</v>
      </c>
      <c r="N121" s="102" t="s">
        <v>37</v>
      </c>
      <c r="O121" s="102" t="s">
        <v>143</v>
      </c>
      <c r="P121" s="102" t="s">
        <v>144</v>
      </c>
      <c r="Q121" s="102" t="s">
        <v>145</v>
      </c>
      <c r="R121" s="102" t="s">
        <v>146</v>
      </c>
      <c r="S121" s="102" t="s">
        <v>147</v>
      </c>
      <c r="T121" s="103" t="s">
        <v>148</v>
      </c>
      <c r="U121" s="195"/>
      <c r="V121" s="195"/>
      <c r="W121" s="195"/>
      <c r="X121" s="195"/>
      <c r="Y121" s="195"/>
      <c r="Z121" s="195"/>
      <c r="AA121" s="195"/>
      <c r="AB121" s="195"/>
      <c r="AC121" s="195"/>
      <c r="AD121" s="195"/>
      <c r="AE121" s="195"/>
    </row>
    <row r="122" s="2" customFormat="1" ht="22.8" customHeight="1">
      <c r="A122" s="39"/>
      <c r="B122" s="40"/>
      <c r="C122" s="108" t="s">
        <v>149</v>
      </c>
      <c r="D122" s="41"/>
      <c r="E122" s="41"/>
      <c r="F122" s="41"/>
      <c r="G122" s="41"/>
      <c r="H122" s="41"/>
      <c r="I122" s="41"/>
      <c r="J122" s="202">
        <f>BK122</f>
        <v>0</v>
      </c>
      <c r="K122" s="41"/>
      <c r="L122" s="45"/>
      <c r="M122" s="104"/>
      <c r="N122" s="203"/>
      <c r="O122" s="105"/>
      <c r="P122" s="204">
        <f>P123</f>
        <v>0</v>
      </c>
      <c r="Q122" s="105"/>
      <c r="R122" s="204">
        <f>R123</f>
        <v>0</v>
      </c>
      <c r="S122" s="105"/>
      <c r="T122" s="205">
        <f>T123</f>
        <v>0</v>
      </c>
      <c r="U122" s="39"/>
      <c r="V122" s="39"/>
      <c r="W122" s="39"/>
      <c r="X122" s="39"/>
      <c r="Y122" s="39"/>
      <c r="Z122" s="39"/>
      <c r="AA122" s="39"/>
      <c r="AB122" s="39"/>
      <c r="AC122" s="39"/>
      <c r="AD122" s="39"/>
      <c r="AE122" s="39"/>
      <c r="AT122" s="18" t="s">
        <v>72</v>
      </c>
      <c r="AU122" s="18" t="s">
        <v>131</v>
      </c>
      <c r="BK122" s="206">
        <f>BK123</f>
        <v>0</v>
      </c>
    </row>
    <row r="123" s="11" customFormat="1" ht="25.92" customHeight="1">
      <c r="A123" s="11"/>
      <c r="B123" s="207"/>
      <c r="C123" s="208"/>
      <c r="D123" s="209" t="s">
        <v>72</v>
      </c>
      <c r="E123" s="210" t="s">
        <v>890</v>
      </c>
      <c r="F123" s="210" t="s">
        <v>891</v>
      </c>
      <c r="G123" s="208"/>
      <c r="H123" s="208"/>
      <c r="I123" s="211"/>
      <c r="J123" s="212">
        <f>BK123</f>
        <v>0</v>
      </c>
      <c r="K123" s="208"/>
      <c r="L123" s="213"/>
      <c r="M123" s="214"/>
      <c r="N123" s="215"/>
      <c r="O123" s="215"/>
      <c r="P123" s="216">
        <f>P124+P180+P243+P254+P288</f>
        <v>0</v>
      </c>
      <c r="Q123" s="215"/>
      <c r="R123" s="216">
        <f>R124+R180+R243+R254+R288</f>
        <v>0</v>
      </c>
      <c r="S123" s="215"/>
      <c r="T123" s="217">
        <f>T124+T180+T243+T254+T288</f>
        <v>0</v>
      </c>
      <c r="U123" s="11"/>
      <c r="V123" s="11"/>
      <c r="W123" s="11"/>
      <c r="X123" s="11"/>
      <c r="Y123" s="11"/>
      <c r="Z123" s="11"/>
      <c r="AA123" s="11"/>
      <c r="AB123" s="11"/>
      <c r="AC123" s="11"/>
      <c r="AD123" s="11"/>
      <c r="AE123" s="11"/>
      <c r="AR123" s="218" t="s">
        <v>81</v>
      </c>
      <c r="AT123" s="219" t="s">
        <v>72</v>
      </c>
      <c r="AU123" s="219" t="s">
        <v>73</v>
      </c>
      <c r="AY123" s="218" t="s">
        <v>152</v>
      </c>
      <c r="BK123" s="220">
        <f>BK124+BK180+BK243+BK254+BK288</f>
        <v>0</v>
      </c>
    </row>
    <row r="124" s="11" customFormat="1" ht="22.8" customHeight="1">
      <c r="A124" s="11"/>
      <c r="B124" s="207"/>
      <c r="C124" s="208"/>
      <c r="D124" s="209" t="s">
        <v>72</v>
      </c>
      <c r="E124" s="260" t="s">
        <v>81</v>
      </c>
      <c r="F124" s="260" t="s">
        <v>1173</v>
      </c>
      <c r="G124" s="208"/>
      <c r="H124" s="208"/>
      <c r="I124" s="211"/>
      <c r="J124" s="261">
        <f>BK124</f>
        <v>0</v>
      </c>
      <c r="K124" s="208"/>
      <c r="L124" s="213"/>
      <c r="M124" s="214"/>
      <c r="N124" s="215"/>
      <c r="O124" s="215"/>
      <c r="P124" s="216">
        <f>SUM(P125:P179)</f>
        <v>0</v>
      </c>
      <c r="Q124" s="215"/>
      <c r="R124" s="216">
        <f>SUM(R125:R179)</f>
        <v>0</v>
      </c>
      <c r="S124" s="215"/>
      <c r="T124" s="217">
        <f>SUM(T125:T179)</f>
        <v>0</v>
      </c>
      <c r="U124" s="11"/>
      <c r="V124" s="11"/>
      <c r="W124" s="11"/>
      <c r="X124" s="11"/>
      <c r="Y124" s="11"/>
      <c r="Z124" s="11"/>
      <c r="AA124" s="11"/>
      <c r="AB124" s="11"/>
      <c r="AC124" s="11"/>
      <c r="AD124" s="11"/>
      <c r="AE124" s="11"/>
      <c r="AR124" s="218" t="s">
        <v>81</v>
      </c>
      <c r="AT124" s="219" t="s">
        <v>72</v>
      </c>
      <c r="AU124" s="219" t="s">
        <v>81</v>
      </c>
      <c r="AY124" s="218" t="s">
        <v>152</v>
      </c>
      <c r="BK124" s="220">
        <f>SUM(BK125:BK179)</f>
        <v>0</v>
      </c>
    </row>
    <row r="125" s="2" customFormat="1" ht="21.75" customHeight="1">
      <c r="A125" s="39"/>
      <c r="B125" s="40"/>
      <c r="C125" s="221" t="s">
        <v>81</v>
      </c>
      <c r="D125" s="221" t="s">
        <v>153</v>
      </c>
      <c r="E125" s="222" t="s">
        <v>1581</v>
      </c>
      <c r="F125" s="223" t="s">
        <v>1582</v>
      </c>
      <c r="G125" s="224" t="s">
        <v>700</v>
      </c>
      <c r="H125" s="225">
        <v>10.715999999999999</v>
      </c>
      <c r="I125" s="226"/>
      <c r="J125" s="227">
        <f>ROUND(I125*H125,2)</f>
        <v>0</v>
      </c>
      <c r="K125" s="228"/>
      <c r="L125" s="45"/>
      <c r="M125" s="229" t="s">
        <v>1</v>
      </c>
      <c r="N125" s="230" t="s">
        <v>38</v>
      </c>
      <c r="O125" s="92"/>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169</v>
      </c>
      <c r="AT125" s="233" t="s">
        <v>153</v>
      </c>
      <c r="AU125" s="233" t="s">
        <v>83</v>
      </c>
      <c r="AY125" s="18" t="s">
        <v>152</v>
      </c>
      <c r="BE125" s="234">
        <f>IF(N125="základní",J125,0)</f>
        <v>0</v>
      </c>
      <c r="BF125" s="234">
        <f>IF(N125="snížená",J125,0)</f>
        <v>0</v>
      </c>
      <c r="BG125" s="234">
        <f>IF(N125="zákl. přenesená",J125,0)</f>
        <v>0</v>
      </c>
      <c r="BH125" s="234">
        <f>IF(N125="sníž. přenesená",J125,0)</f>
        <v>0</v>
      </c>
      <c r="BI125" s="234">
        <f>IF(N125="nulová",J125,0)</f>
        <v>0</v>
      </c>
      <c r="BJ125" s="18" t="s">
        <v>81</v>
      </c>
      <c r="BK125" s="234">
        <f>ROUND(I125*H125,2)</f>
        <v>0</v>
      </c>
      <c r="BL125" s="18" t="s">
        <v>169</v>
      </c>
      <c r="BM125" s="233" t="s">
        <v>1583</v>
      </c>
    </row>
    <row r="126" s="2" customFormat="1">
      <c r="A126" s="39"/>
      <c r="B126" s="40"/>
      <c r="C126" s="41"/>
      <c r="D126" s="235" t="s">
        <v>159</v>
      </c>
      <c r="E126" s="41"/>
      <c r="F126" s="236" t="s">
        <v>1584</v>
      </c>
      <c r="G126" s="41"/>
      <c r="H126" s="41"/>
      <c r="I126" s="237"/>
      <c r="J126" s="41"/>
      <c r="K126" s="41"/>
      <c r="L126" s="45"/>
      <c r="M126" s="238"/>
      <c r="N126" s="239"/>
      <c r="O126" s="92"/>
      <c r="P126" s="92"/>
      <c r="Q126" s="92"/>
      <c r="R126" s="92"/>
      <c r="S126" s="92"/>
      <c r="T126" s="93"/>
      <c r="U126" s="39"/>
      <c r="V126" s="39"/>
      <c r="W126" s="39"/>
      <c r="X126" s="39"/>
      <c r="Y126" s="39"/>
      <c r="Z126" s="39"/>
      <c r="AA126" s="39"/>
      <c r="AB126" s="39"/>
      <c r="AC126" s="39"/>
      <c r="AD126" s="39"/>
      <c r="AE126" s="39"/>
      <c r="AT126" s="18" t="s">
        <v>159</v>
      </c>
      <c r="AU126" s="18" t="s">
        <v>83</v>
      </c>
    </row>
    <row r="127" s="16" customFormat="1">
      <c r="A127" s="16"/>
      <c r="B127" s="299"/>
      <c r="C127" s="300"/>
      <c r="D127" s="235" t="s">
        <v>897</v>
      </c>
      <c r="E127" s="301" t="s">
        <v>1</v>
      </c>
      <c r="F127" s="302" t="s">
        <v>1585</v>
      </c>
      <c r="G127" s="300"/>
      <c r="H127" s="301" t="s">
        <v>1</v>
      </c>
      <c r="I127" s="303"/>
      <c r="J127" s="300"/>
      <c r="K127" s="300"/>
      <c r="L127" s="304"/>
      <c r="M127" s="305"/>
      <c r="N127" s="306"/>
      <c r="O127" s="306"/>
      <c r="P127" s="306"/>
      <c r="Q127" s="306"/>
      <c r="R127" s="306"/>
      <c r="S127" s="306"/>
      <c r="T127" s="307"/>
      <c r="U127" s="16"/>
      <c r="V127" s="16"/>
      <c r="W127" s="16"/>
      <c r="X127" s="16"/>
      <c r="Y127" s="16"/>
      <c r="Z127" s="16"/>
      <c r="AA127" s="16"/>
      <c r="AB127" s="16"/>
      <c r="AC127" s="16"/>
      <c r="AD127" s="16"/>
      <c r="AE127" s="16"/>
      <c r="AT127" s="308" t="s">
        <v>897</v>
      </c>
      <c r="AU127" s="308" t="s">
        <v>83</v>
      </c>
      <c r="AV127" s="16" t="s">
        <v>81</v>
      </c>
      <c r="AW127" s="16" t="s">
        <v>30</v>
      </c>
      <c r="AX127" s="16" t="s">
        <v>73</v>
      </c>
      <c r="AY127" s="308" t="s">
        <v>152</v>
      </c>
    </row>
    <row r="128" s="16" customFormat="1">
      <c r="A128" s="16"/>
      <c r="B128" s="299"/>
      <c r="C128" s="300"/>
      <c r="D128" s="235" t="s">
        <v>897</v>
      </c>
      <c r="E128" s="301" t="s">
        <v>1</v>
      </c>
      <c r="F128" s="302" t="s">
        <v>1586</v>
      </c>
      <c r="G128" s="300"/>
      <c r="H128" s="301" t="s">
        <v>1</v>
      </c>
      <c r="I128" s="303"/>
      <c r="J128" s="300"/>
      <c r="K128" s="300"/>
      <c r="L128" s="304"/>
      <c r="M128" s="305"/>
      <c r="N128" s="306"/>
      <c r="O128" s="306"/>
      <c r="P128" s="306"/>
      <c r="Q128" s="306"/>
      <c r="R128" s="306"/>
      <c r="S128" s="306"/>
      <c r="T128" s="307"/>
      <c r="U128" s="16"/>
      <c r="V128" s="16"/>
      <c r="W128" s="16"/>
      <c r="X128" s="16"/>
      <c r="Y128" s="16"/>
      <c r="Z128" s="16"/>
      <c r="AA128" s="16"/>
      <c r="AB128" s="16"/>
      <c r="AC128" s="16"/>
      <c r="AD128" s="16"/>
      <c r="AE128" s="16"/>
      <c r="AT128" s="308" t="s">
        <v>897</v>
      </c>
      <c r="AU128" s="308" t="s">
        <v>83</v>
      </c>
      <c r="AV128" s="16" t="s">
        <v>81</v>
      </c>
      <c r="AW128" s="16" t="s">
        <v>30</v>
      </c>
      <c r="AX128" s="16" t="s">
        <v>73</v>
      </c>
      <c r="AY128" s="308" t="s">
        <v>152</v>
      </c>
    </row>
    <row r="129" s="14" customFormat="1">
      <c r="A129" s="14"/>
      <c r="B129" s="276"/>
      <c r="C129" s="277"/>
      <c r="D129" s="235" t="s">
        <v>897</v>
      </c>
      <c r="E129" s="278" t="s">
        <v>1</v>
      </c>
      <c r="F129" s="279" t="s">
        <v>1587</v>
      </c>
      <c r="G129" s="277"/>
      <c r="H129" s="280">
        <v>2.8159999999999998</v>
      </c>
      <c r="I129" s="281"/>
      <c r="J129" s="277"/>
      <c r="K129" s="277"/>
      <c r="L129" s="282"/>
      <c r="M129" s="283"/>
      <c r="N129" s="284"/>
      <c r="O129" s="284"/>
      <c r="P129" s="284"/>
      <c r="Q129" s="284"/>
      <c r="R129" s="284"/>
      <c r="S129" s="284"/>
      <c r="T129" s="285"/>
      <c r="U129" s="14"/>
      <c r="V129" s="14"/>
      <c r="W129" s="14"/>
      <c r="X129" s="14"/>
      <c r="Y129" s="14"/>
      <c r="Z129" s="14"/>
      <c r="AA129" s="14"/>
      <c r="AB129" s="14"/>
      <c r="AC129" s="14"/>
      <c r="AD129" s="14"/>
      <c r="AE129" s="14"/>
      <c r="AT129" s="286" t="s">
        <v>897</v>
      </c>
      <c r="AU129" s="286" t="s">
        <v>83</v>
      </c>
      <c r="AV129" s="14" t="s">
        <v>83</v>
      </c>
      <c r="AW129" s="14" t="s">
        <v>30</v>
      </c>
      <c r="AX129" s="14" t="s">
        <v>73</v>
      </c>
      <c r="AY129" s="286" t="s">
        <v>152</v>
      </c>
    </row>
    <row r="130" s="14" customFormat="1">
      <c r="A130" s="14"/>
      <c r="B130" s="276"/>
      <c r="C130" s="277"/>
      <c r="D130" s="235" t="s">
        <v>897</v>
      </c>
      <c r="E130" s="278" t="s">
        <v>1</v>
      </c>
      <c r="F130" s="279" t="s">
        <v>1588</v>
      </c>
      <c r="G130" s="277"/>
      <c r="H130" s="280">
        <v>0.77000000000000002</v>
      </c>
      <c r="I130" s="281"/>
      <c r="J130" s="277"/>
      <c r="K130" s="277"/>
      <c r="L130" s="282"/>
      <c r="M130" s="283"/>
      <c r="N130" s="284"/>
      <c r="O130" s="284"/>
      <c r="P130" s="284"/>
      <c r="Q130" s="284"/>
      <c r="R130" s="284"/>
      <c r="S130" s="284"/>
      <c r="T130" s="285"/>
      <c r="U130" s="14"/>
      <c r="V130" s="14"/>
      <c r="W130" s="14"/>
      <c r="X130" s="14"/>
      <c r="Y130" s="14"/>
      <c r="Z130" s="14"/>
      <c r="AA130" s="14"/>
      <c r="AB130" s="14"/>
      <c r="AC130" s="14"/>
      <c r="AD130" s="14"/>
      <c r="AE130" s="14"/>
      <c r="AT130" s="286" t="s">
        <v>897</v>
      </c>
      <c r="AU130" s="286" t="s">
        <v>83</v>
      </c>
      <c r="AV130" s="14" t="s">
        <v>83</v>
      </c>
      <c r="AW130" s="14" t="s">
        <v>30</v>
      </c>
      <c r="AX130" s="14" t="s">
        <v>73</v>
      </c>
      <c r="AY130" s="286" t="s">
        <v>152</v>
      </c>
    </row>
    <row r="131" s="16" customFormat="1">
      <c r="A131" s="16"/>
      <c r="B131" s="299"/>
      <c r="C131" s="300"/>
      <c r="D131" s="235" t="s">
        <v>897</v>
      </c>
      <c r="E131" s="301" t="s">
        <v>1</v>
      </c>
      <c r="F131" s="302" t="s">
        <v>1589</v>
      </c>
      <c r="G131" s="300"/>
      <c r="H131" s="301" t="s">
        <v>1</v>
      </c>
      <c r="I131" s="303"/>
      <c r="J131" s="300"/>
      <c r="K131" s="300"/>
      <c r="L131" s="304"/>
      <c r="M131" s="305"/>
      <c r="N131" s="306"/>
      <c r="O131" s="306"/>
      <c r="P131" s="306"/>
      <c r="Q131" s="306"/>
      <c r="R131" s="306"/>
      <c r="S131" s="306"/>
      <c r="T131" s="307"/>
      <c r="U131" s="16"/>
      <c r="V131" s="16"/>
      <c r="W131" s="16"/>
      <c r="X131" s="16"/>
      <c r="Y131" s="16"/>
      <c r="Z131" s="16"/>
      <c r="AA131" s="16"/>
      <c r="AB131" s="16"/>
      <c r="AC131" s="16"/>
      <c r="AD131" s="16"/>
      <c r="AE131" s="16"/>
      <c r="AT131" s="308" t="s">
        <v>897</v>
      </c>
      <c r="AU131" s="308" t="s">
        <v>83</v>
      </c>
      <c r="AV131" s="16" t="s">
        <v>81</v>
      </c>
      <c r="AW131" s="16" t="s">
        <v>30</v>
      </c>
      <c r="AX131" s="16" t="s">
        <v>73</v>
      </c>
      <c r="AY131" s="308" t="s">
        <v>152</v>
      </c>
    </row>
    <row r="132" s="14" customFormat="1">
      <c r="A132" s="14"/>
      <c r="B132" s="276"/>
      <c r="C132" s="277"/>
      <c r="D132" s="235" t="s">
        <v>897</v>
      </c>
      <c r="E132" s="278" t="s">
        <v>1</v>
      </c>
      <c r="F132" s="279" t="s">
        <v>1590</v>
      </c>
      <c r="G132" s="277"/>
      <c r="H132" s="280">
        <v>2.48</v>
      </c>
      <c r="I132" s="281"/>
      <c r="J132" s="277"/>
      <c r="K132" s="277"/>
      <c r="L132" s="282"/>
      <c r="M132" s="283"/>
      <c r="N132" s="284"/>
      <c r="O132" s="284"/>
      <c r="P132" s="284"/>
      <c r="Q132" s="284"/>
      <c r="R132" s="284"/>
      <c r="S132" s="284"/>
      <c r="T132" s="285"/>
      <c r="U132" s="14"/>
      <c r="V132" s="14"/>
      <c r="W132" s="14"/>
      <c r="X132" s="14"/>
      <c r="Y132" s="14"/>
      <c r="Z132" s="14"/>
      <c r="AA132" s="14"/>
      <c r="AB132" s="14"/>
      <c r="AC132" s="14"/>
      <c r="AD132" s="14"/>
      <c r="AE132" s="14"/>
      <c r="AT132" s="286" t="s">
        <v>897</v>
      </c>
      <c r="AU132" s="286" t="s">
        <v>83</v>
      </c>
      <c r="AV132" s="14" t="s">
        <v>83</v>
      </c>
      <c r="AW132" s="14" t="s">
        <v>30</v>
      </c>
      <c r="AX132" s="14" t="s">
        <v>73</v>
      </c>
      <c r="AY132" s="286" t="s">
        <v>152</v>
      </c>
    </row>
    <row r="133" s="14" customFormat="1">
      <c r="A133" s="14"/>
      <c r="B133" s="276"/>
      <c r="C133" s="277"/>
      <c r="D133" s="235" t="s">
        <v>897</v>
      </c>
      <c r="E133" s="278" t="s">
        <v>1</v>
      </c>
      <c r="F133" s="279" t="s">
        <v>1591</v>
      </c>
      <c r="G133" s="277"/>
      <c r="H133" s="280">
        <v>0.97999999999999998</v>
      </c>
      <c r="I133" s="281"/>
      <c r="J133" s="277"/>
      <c r="K133" s="277"/>
      <c r="L133" s="282"/>
      <c r="M133" s="283"/>
      <c r="N133" s="284"/>
      <c r="O133" s="284"/>
      <c r="P133" s="284"/>
      <c r="Q133" s="284"/>
      <c r="R133" s="284"/>
      <c r="S133" s="284"/>
      <c r="T133" s="285"/>
      <c r="U133" s="14"/>
      <c r="V133" s="14"/>
      <c r="W133" s="14"/>
      <c r="X133" s="14"/>
      <c r="Y133" s="14"/>
      <c r="Z133" s="14"/>
      <c r="AA133" s="14"/>
      <c r="AB133" s="14"/>
      <c r="AC133" s="14"/>
      <c r="AD133" s="14"/>
      <c r="AE133" s="14"/>
      <c r="AT133" s="286" t="s">
        <v>897</v>
      </c>
      <c r="AU133" s="286" t="s">
        <v>83</v>
      </c>
      <c r="AV133" s="14" t="s">
        <v>83</v>
      </c>
      <c r="AW133" s="14" t="s">
        <v>30</v>
      </c>
      <c r="AX133" s="14" t="s">
        <v>73</v>
      </c>
      <c r="AY133" s="286" t="s">
        <v>152</v>
      </c>
    </row>
    <row r="134" s="14" customFormat="1">
      <c r="A134" s="14"/>
      <c r="B134" s="276"/>
      <c r="C134" s="277"/>
      <c r="D134" s="235" t="s">
        <v>897</v>
      </c>
      <c r="E134" s="278" t="s">
        <v>1</v>
      </c>
      <c r="F134" s="279" t="s">
        <v>1592</v>
      </c>
      <c r="G134" s="277"/>
      <c r="H134" s="280">
        <v>0.34999999999999998</v>
      </c>
      <c r="I134" s="281"/>
      <c r="J134" s="277"/>
      <c r="K134" s="277"/>
      <c r="L134" s="282"/>
      <c r="M134" s="283"/>
      <c r="N134" s="284"/>
      <c r="O134" s="284"/>
      <c r="P134" s="284"/>
      <c r="Q134" s="284"/>
      <c r="R134" s="284"/>
      <c r="S134" s="284"/>
      <c r="T134" s="285"/>
      <c r="U134" s="14"/>
      <c r="V134" s="14"/>
      <c r="W134" s="14"/>
      <c r="X134" s="14"/>
      <c r="Y134" s="14"/>
      <c r="Z134" s="14"/>
      <c r="AA134" s="14"/>
      <c r="AB134" s="14"/>
      <c r="AC134" s="14"/>
      <c r="AD134" s="14"/>
      <c r="AE134" s="14"/>
      <c r="AT134" s="286" t="s">
        <v>897</v>
      </c>
      <c r="AU134" s="286" t="s">
        <v>83</v>
      </c>
      <c r="AV134" s="14" t="s">
        <v>83</v>
      </c>
      <c r="AW134" s="14" t="s">
        <v>30</v>
      </c>
      <c r="AX134" s="14" t="s">
        <v>73</v>
      </c>
      <c r="AY134" s="286" t="s">
        <v>152</v>
      </c>
    </row>
    <row r="135" s="16" customFormat="1">
      <c r="A135" s="16"/>
      <c r="B135" s="299"/>
      <c r="C135" s="300"/>
      <c r="D135" s="235" t="s">
        <v>897</v>
      </c>
      <c r="E135" s="301" t="s">
        <v>1</v>
      </c>
      <c r="F135" s="302" t="s">
        <v>1593</v>
      </c>
      <c r="G135" s="300"/>
      <c r="H135" s="301" t="s">
        <v>1</v>
      </c>
      <c r="I135" s="303"/>
      <c r="J135" s="300"/>
      <c r="K135" s="300"/>
      <c r="L135" s="304"/>
      <c r="M135" s="305"/>
      <c r="N135" s="306"/>
      <c r="O135" s="306"/>
      <c r="P135" s="306"/>
      <c r="Q135" s="306"/>
      <c r="R135" s="306"/>
      <c r="S135" s="306"/>
      <c r="T135" s="307"/>
      <c r="U135" s="16"/>
      <c r="V135" s="16"/>
      <c r="W135" s="16"/>
      <c r="X135" s="16"/>
      <c r="Y135" s="16"/>
      <c r="Z135" s="16"/>
      <c r="AA135" s="16"/>
      <c r="AB135" s="16"/>
      <c r="AC135" s="16"/>
      <c r="AD135" s="16"/>
      <c r="AE135" s="16"/>
      <c r="AT135" s="308" t="s">
        <v>897</v>
      </c>
      <c r="AU135" s="308" t="s">
        <v>83</v>
      </c>
      <c r="AV135" s="16" t="s">
        <v>81</v>
      </c>
      <c r="AW135" s="16" t="s">
        <v>30</v>
      </c>
      <c r="AX135" s="16" t="s">
        <v>73</v>
      </c>
      <c r="AY135" s="308" t="s">
        <v>152</v>
      </c>
    </row>
    <row r="136" s="14" customFormat="1">
      <c r="A136" s="14"/>
      <c r="B136" s="276"/>
      <c r="C136" s="277"/>
      <c r="D136" s="235" t="s">
        <v>897</v>
      </c>
      <c r="E136" s="278" t="s">
        <v>1</v>
      </c>
      <c r="F136" s="279" t="s">
        <v>1594</v>
      </c>
      <c r="G136" s="277"/>
      <c r="H136" s="280">
        <v>1.3200000000000001</v>
      </c>
      <c r="I136" s="281"/>
      <c r="J136" s="277"/>
      <c r="K136" s="277"/>
      <c r="L136" s="282"/>
      <c r="M136" s="283"/>
      <c r="N136" s="284"/>
      <c r="O136" s="284"/>
      <c r="P136" s="284"/>
      <c r="Q136" s="284"/>
      <c r="R136" s="284"/>
      <c r="S136" s="284"/>
      <c r="T136" s="285"/>
      <c r="U136" s="14"/>
      <c r="V136" s="14"/>
      <c r="W136" s="14"/>
      <c r="X136" s="14"/>
      <c r="Y136" s="14"/>
      <c r="Z136" s="14"/>
      <c r="AA136" s="14"/>
      <c r="AB136" s="14"/>
      <c r="AC136" s="14"/>
      <c r="AD136" s="14"/>
      <c r="AE136" s="14"/>
      <c r="AT136" s="286" t="s">
        <v>897</v>
      </c>
      <c r="AU136" s="286" t="s">
        <v>83</v>
      </c>
      <c r="AV136" s="14" t="s">
        <v>83</v>
      </c>
      <c r="AW136" s="14" t="s">
        <v>30</v>
      </c>
      <c r="AX136" s="14" t="s">
        <v>73</v>
      </c>
      <c r="AY136" s="286" t="s">
        <v>152</v>
      </c>
    </row>
    <row r="137" s="14" customFormat="1">
      <c r="A137" s="14"/>
      <c r="B137" s="276"/>
      <c r="C137" s="277"/>
      <c r="D137" s="235" t="s">
        <v>897</v>
      </c>
      <c r="E137" s="278" t="s">
        <v>1</v>
      </c>
      <c r="F137" s="279" t="s">
        <v>1595</v>
      </c>
      <c r="G137" s="277"/>
      <c r="H137" s="280">
        <v>2</v>
      </c>
      <c r="I137" s="281"/>
      <c r="J137" s="277"/>
      <c r="K137" s="277"/>
      <c r="L137" s="282"/>
      <c r="M137" s="283"/>
      <c r="N137" s="284"/>
      <c r="O137" s="284"/>
      <c r="P137" s="284"/>
      <c r="Q137" s="284"/>
      <c r="R137" s="284"/>
      <c r="S137" s="284"/>
      <c r="T137" s="285"/>
      <c r="U137" s="14"/>
      <c r="V137" s="14"/>
      <c r="W137" s="14"/>
      <c r="X137" s="14"/>
      <c r="Y137" s="14"/>
      <c r="Z137" s="14"/>
      <c r="AA137" s="14"/>
      <c r="AB137" s="14"/>
      <c r="AC137" s="14"/>
      <c r="AD137" s="14"/>
      <c r="AE137" s="14"/>
      <c r="AT137" s="286" t="s">
        <v>897</v>
      </c>
      <c r="AU137" s="286" t="s">
        <v>83</v>
      </c>
      <c r="AV137" s="14" t="s">
        <v>83</v>
      </c>
      <c r="AW137" s="14" t="s">
        <v>30</v>
      </c>
      <c r="AX137" s="14" t="s">
        <v>73</v>
      </c>
      <c r="AY137" s="286" t="s">
        <v>152</v>
      </c>
    </row>
    <row r="138" s="15" customFormat="1">
      <c r="A138" s="15"/>
      <c r="B138" s="287"/>
      <c r="C138" s="288"/>
      <c r="D138" s="235" t="s">
        <v>897</v>
      </c>
      <c r="E138" s="289" t="s">
        <v>1</v>
      </c>
      <c r="F138" s="290" t="s">
        <v>899</v>
      </c>
      <c r="G138" s="288"/>
      <c r="H138" s="291">
        <v>10.715999999999999</v>
      </c>
      <c r="I138" s="292"/>
      <c r="J138" s="288"/>
      <c r="K138" s="288"/>
      <c r="L138" s="293"/>
      <c r="M138" s="294"/>
      <c r="N138" s="295"/>
      <c r="O138" s="295"/>
      <c r="P138" s="295"/>
      <c r="Q138" s="295"/>
      <c r="R138" s="295"/>
      <c r="S138" s="295"/>
      <c r="T138" s="296"/>
      <c r="U138" s="15"/>
      <c r="V138" s="15"/>
      <c r="W138" s="15"/>
      <c r="X138" s="15"/>
      <c r="Y138" s="15"/>
      <c r="Z138" s="15"/>
      <c r="AA138" s="15"/>
      <c r="AB138" s="15"/>
      <c r="AC138" s="15"/>
      <c r="AD138" s="15"/>
      <c r="AE138" s="15"/>
      <c r="AT138" s="297" t="s">
        <v>897</v>
      </c>
      <c r="AU138" s="297" t="s">
        <v>83</v>
      </c>
      <c r="AV138" s="15" t="s">
        <v>169</v>
      </c>
      <c r="AW138" s="15" t="s">
        <v>30</v>
      </c>
      <c r="AX138" s="15" t="s">
        <v>81</v>
      </c>
      <c r="AY138" s="297" t="s">
        <v>152</v>
      </c>
    </row>
    <row r="139" s="2" customFormat="1" ht="21.75" customHeight="1">
      <c r="A139" s="39"/>
      <c r="B139" s="40"/>
      <c r="C139" s="221" t="s">
        <v>83</v>
      </c>
      <c r="D139" s="221" t="s">
        <v>153</v>
      </c>
      <c r="E139" s="222" t="s">
        <v>1596</v>
      </c>
      <c r="F139" s="223" t="s">
        <v>1597</v>
      </c>
      <c r="G139" s="224" t="s">
        <v>700</v>
      </c>
      <c r="H139" s="225">
        <v>10.715999999999999</v>
      </c>
      <c r="I139" s="226"/>
      <c r="J139" s="227">
        <f>ROUND(I139*H139,2)</f>
        <v>0</v>
      </c>
      <c r="K139" s="228"/>
      <c r="L139" s="45"/>
      <c r="M139" s="229" t="s">
        <v>1</v>
      </c>
      <c r="N139" s="230" t="s">
        <v>38</v>
      </c>
      <c r="O139" s="92"/>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169</v>
      </c>
      <c r="AT139" s="233" t="s">
        <v>153</v>
      </c>
      <c r="AU139" s="233" t="s">
        <v>83</v>
      </c>
      <c r="AY139" s="18" t="s">
        <v>152</v>
      </c>
      <c r="BE139" s="234">
        <f>IF(N139="základní",J139,0)</f>
        <v>0</v>
      </c>
      <c r="BF139" s="234">
        <f>IF(N139="snížená",J139,0)</f>
        <v>0</v>
      </c>
      <c r="BG139" s="234">
        <f>IF(N139="zákl. přenesená",J139,0)</f>
        <v>0</v>
      </c>
      <c r="BH139" s="234">
        <f>IF(N139="sníž. přenesená",J139,0)</f>
        <v>0</v>
      </c>
      <c r="BI139" s="234">
        <f>IF(N139="nulová",J139,0)</f>
        <v>0</v>
      </c>
      <c r="BJ139" s="18" t="s">
        <v>81</v>
      </c>
      <c r="BK139" s="234">
        <f>ROUND(I139*H139,2)</f>
        <v>0</v>
      </c>
      <c r="BL139" s="18" t="s">
        <v>169</v>
      </c>
      <c r="BM139" s="233" t="s">
        <v>1598</v>
      </c>
    </row>
    <row r="140" s="2" customFormat="1">
      <c r="A140" s="39"/>
      <c r="B140" s="40"/>
      <c r="C140" s="41"/>
      <c r="D140" s="235" t="s">
        <v>159</v>
      </c>
      <c r="E140" s="41"/>
      <c r="F140" s="236" t="s">
        <v>1599</v>
      </c>
      <c r="G140" s="41"/>
      <c r="H140" s="41"/>
      <c r="I140" s="237"/>
      <c r="J140" s="41"/>
      <c r="K140" s="41"/>
      <c r="L140" s="45"/>
      <c r="M140" s="238"/>
      <c r="N140" s="239"/>
      <c r="O140" s="92"/>
      <c r="P140" s="92"/>
      <c r="Q140" s="92"/>
      <c r="R140" s="92"/>
      <c r="S140" s="92"/>
      <c r="T140" s="93"/>
      <c r="U140" s="39"/>
      <c r="V140" s="39"/>
      <c r="W140" s="39"/>
      <c r="X140" s="39"/>
      <c r="Y140" s="39"/>
      <c r="Z140" s="39"/>
      <c r="AA140" s="39"/>
      <c r="AB140" s="39"/>
      <c r="AC140" s="39"/>
      <c r="AD140" s="39"/>
      <c r="AE140" s="39"/>
      <c r="AT140" s="18" t="s">
        <v>159</v>
      </c>
      <c r="AU140" s="18" t="s">
        <v>83</v>
      </c>
    </row>
    <row r="141" s="16" customFormat="1">
      <c r="A141" s="16"/>
      <c r="B141" s="299"/>
      <c r="C141" s="300"/>
      <c r="D141" s="235" t="s">
        <v>897</v>
      </c>
      <c r="E141" s="301" t="s">
        <v>1</v>
      </c>
      <c r="F141" s="302" t="s">
        <v>1600</v>
      </c>
      <c r="G141" s="300"/>
      <c r="H141" s="301" t="s">
        <v>1</v>
      </c>
      <c r="I141" s="303"/>
      <c r="J141" s="300"/>
      <c r="K141" s="300"/>
      <c r="L141" s="304"/>
      <c r="M141" s="305"/>
      <c r="N141" s="306"/>
      <c r="O141" s="306"/>
      <c r="P141" s="306"/>
      <c r="Q141" s="306"/>
      <c r="R141" s="306"/>
      <c r="S141" s="306"/>
      <c r="T141" s="307"/>
      <c r="U141" s="16"/>
      <c r="V141" s="16"/>
      <c r="W141" s="16"/>
      <c r="X141" s="16"/>
      <c r="Y141" s="16"/>
      <c r="Z141" s="16"/>
      <c r="AA141" s="16"/>
      <c r="AB141" s="16"/>
      <c r="AC141" s="16"/>
      <c r="AD141" s="16"/>
      <c r="AE141" s="16"/>
      <c r="AT141" s="308" t="s">
        <v>897</v>
      </c>
      <c r="AU141" s="308" t="s">
        <v>83</v>
      </c>
      <c r="AV141" s="16" t="s">
        <v>81</v>
      </c>
      <c r="AW141" s="16" t="s">
        <v>30</v>
      </c>
      <c r="AX141" s="16" t="s">
        <v>73</v>
      </c>
      <c r="AY141" s="308" t="s">
        <v>152</v>
      </c>
    </row>
    <row r="142" s="14" customFormat="1">
      <c r="A142" s="14"/>
      <c r="B142" s="276"/>
      <c r="C142" s="277"/>
      <c r="D142" s="235" t="s">
        <v>897</v>
      </c>
      <c r="E142" s="278" t="s">
        <v>1</v>
      </c>
      <c r="F142" s="279" t="s">
        <v>1601</v>
      </c>
      <c r="G142" s="277"/>
      <c r="H142" s="280">
        <v>10.715999999999999</v>
      </c>
      <c r="I142" s="281"/>
      <c r="J142" s="277"/>
      <c r="K142" s="277"/>
      <c r="L142" s="282"/>
      <c r="M142" s="283"/>
      <c r="N142" s="284"/>
      <c r="O142" s="284"/>
      <c r="P142" s="284"/>
      <c r="Q142" s="284"/>
      <c r="R142" s="284"/>
      <c r="S142" s="284"/>
      <c r="T142" s="285"/>
      <c r="U142" s="14"/>
      <c r="V142" s="14"/>
      <c r="W142" s="14"/>
      <c r="X142" s="14"/>
      <c r="Y142" s="14"/>
      <c r="Z142" s="14"/>
      <c r="AA142" s="14"/>
      <c r="AB142" s="14"/>
      <c r="AC142" s="14"/>
      <c r="AD142" s="14"/>
      <c r="AE142" s="14"/>
      <c r="AT142" s="286" t="s">
        <v>897</v>
      </c>
      <c r="AU142" s="286" t="s">
        <v>83</v>
      </c>
      <c r="AV142" s="14" t="s">
        <v>83</v>
      </c>
      <c r="AW142" s="14" t="s">
        <v>30</v>
      </c>
      <c r="AX142" s="14" t="s">
        <v>73</v>
      </c>
      <c r="AY142" s="286" t="s">
        <v>152</v>
      </c>
    </row>
    <row r="143" s="15" customFormat="1">
      <c r="A143" s="15"/>
      <c r="B143" s="287"/>
      <c r="C143" s="288"/>
      <c r="D143" s="235" t="s">
        <v>897</v>
      </c>
      <c r="E143" s="289" t="s">
        <v>1</v>
      </c>
      <c r="F143" s="290" t="s">
        <v>899</v>
      </c>
      <c r="G143" s="288"/>
      <c r="H143" s="291">
        <v>10.715999999999999</v>
      </c>
      <c r="I143" s="292"/>
      <c r="J143" s="288"/>
      <c r="K143" s="288"/>
      <c r="L143" s="293"/>
      <c r="M143" s="294"/>
      <c r="N143" s="295"/>
      <c r="O143" s="295"/>
      <c r="P143" s="295"/>
      <c r="Q143" s="295"/>
      <c r="R143" s="295"/>
      <c r="S143" s="295"/>
      <c r="T143" s="296"/>
      <c r="U143" s="15"/>
      <c r="V143" s="15"/>
      <c r="W143" s="15"/>
      <c r="X143" s="15"/>
      <c r="Y143" s="15"/>
      <c r="Z143" s="15"/>
      <c r="AA143" s="15"/>
      <c r="AB143" s="15"/>
      <c r="AC143" s="15"/>
      <c r="AD143" s="15"/>
      <c r="AE143" s="15"/>
      <c r="AT143" s="297" t="s">
        <v>897</v>
      </c>
      <c r="AU143" s="297" t="s">
        <v>83</v>
      </c>
      <c r="AV143" s="15" t="s">
        <v>169</v>
      </c>
      <c r="AW143" s="15" t="s">
        <v>30</v>
      </c>
      <c r="AX143" s="15" t="s">
        <v>81</v>
      </c>
      <c r="AY143" s="297" t="s">
        <v>152</v>
      </c>
    </row>
    <row r="144" s="2" customFormat="1" ht="21.75" customHeight="1">
      <c r="A144" s="39"/>
      <c r="B144" s="40"/>
      <c r="C144" s="221" t="s">
        <v>165</v>
      </c>
      <c r="D144" s="221" t="s">
        <v>153</v>
      </c>
      <c r="E144" s="222" t="s">
        <v>1251</v>
      </c>
      <c r="F144" s="223" t="s">
        <v>1252</v>
      </c>
      <c r="G144" s="224" t="s">
        <v>700</v>
      </c>
      <c r="H144" s="225">
        <v>23.039999999999999</v>
      </c>
      <c r="I144" s="226"/>
      <c r="J144" s="227">
        <f>ROUND(I144*H144,2)</f>
        <v>0</v>
      </c>
      <c r="K144" s="228"/>
      <c r="L144" s="45"/>
      <c r="M144" s="229" t="s">
        <v>1</v>
      </c>
      <c r="N144" s="230" t="s">
        <v>38</v>
      </c>
      <c r="O144" s="92"/>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169</v>
      </c>
      <c r="AT144" s="233" t="s">
        <v>153</v>
      </c>
      <c r="AU144" s="233" t="s">
        <v>83</v>
      </c>
      <c r="AY144" s="18" t="s">
        <v>152</v>
      </c>
      <c r="BE144" s="234">
        <f>IF(N144="základní",J144,0)</f>
        <v>0</v>
      </c>
      <c r="BF144" s="234">
        <f>IF(N144="snížená",J144,0)</f>
        <v>0</v>
      </c>
      <c r="BG144" s="234">
        <f>IF(N144="zákl. přenesená",J144,0)</f>
        <v>0</v>
      </c>
      <c r="BH144" s="234">
        <f>IF(N144="sníž. přenesená",J144,0)</f>
        <v>0</v>
      </c>
      <c r="BI144" s="234">
        <f>IF(N144="nulová",J144,0)</f>
        <v>0</v>
      </c>
      <c r="BJ144" s="18" t="s">
        <v>81</v>
      </c>
      <c r="BK144" s="234">
        <f>ROUND(I144*H144,2)</f>
        <v>0</v>
      </c>
      <c r="BL144" s="18" t="s">
        <v>169</v>
      </c>
      <c r="BM144" s="233" t="s">
        <v>1602</v>
      </c>
    </row>
    <row r="145" s="2" customFormat="1">
      <c r="A145" s="39"/>
      <c r="B145" s="40"/>
      <c r="C145" s="41"/>
      <c r="D145" s="235" t="s">
        <v>159</v>
      </c>
      <c r="E145" s="41"/>
      <c r="F145" s="236" t="s">
        <v>1254</v>
      </c>
      <c r="G145" s="41"/>
      <c r="H145" s="41"/>
      <c r="I145" s="237"/>
      <c r="J145" s="41"/>
      <c r="K145" s="41"/>
      <c r="L145" s="45"/>
      <c r="M145" s="238"/>
      <c r="N145" s="239"/>
      <c r="O145" s="92"/>
      <c r="P145" s="92"/>
      <c r="Q145" s="92"/>
      <c r="R145" s="92"/>
      <c r="S145" s="92"/>
      <c r="T145" s="93"/>
      <c r="U145" s="39"/>
      <c r="V145" s="39"/>
      <c r="W145" s="39"/>
      <c r="X145" s="39"/>
      <c r="Y145" s="39"/>
      <c r="Z145" s="39"/>
      <c r="AA145" s="39"/>
      <c r="AB145" s="39"/>
      <c r="AC145" s="39"/>
      <c r="AD145" s="39"/>
      <c r="AE145" s="39"/>
      <c r="AT145" s="18" t="s">
        <v>159</v>
      </c>
      <c r="AU145" s="18" t="s">
        <v>83</v>
      </c>
    </row>
    <row r="146" s="16" customFormat="1">
      <c r="A146" s="16"/>
      <c r="B146" s="299"/>
      <c r="C146" s="300"/>
      <c r="D146" s="235" t="s">
        <v>897</v>
      </c>
      <c r="E146" s="301" t="s">
        <v>1</v>
      </c>
      <c r="F146" s="302" t="s">
        <v>1585</v>
      </c>
      <c r="G146" s="300"/>
      <c r="H146" s="301" t="s">
        <v>1</v>
      </c>
      <c r="I146" s="303"/>
      <c r="J146" s="300"/>
      <c r="K146" s="300"/>
      <c r="L146" s="304"/>
      <c r="M146" s="305"/>
      <c r="N146" s="306"/>
      <c r="O146" s="306"/>
      <c r="P146" s="306"/>
      <c r="Q146" s="306"/>
      <c r="R146" s="306"/>
      <c r="S146" s="306"/>
      <c r="T146" s="307"/>
      <c r="U146" s="16"/>
      <c r="V146" s="16"/>
      <c r="W146" s="16"/>
      <c r="X146" s="16"/>
      <c r="Y146" s="16"/>
      <c r="Z146" s="16"/>
      <c r="AA146" s="16"/>
      <c r="AB146" s="16"/>
      <c r="AC146" s="16"/>
      <c r="AD146" s="16"/>
      <c r="AE146" s="16"/>
      <c r="AT146" s="308" t="s">
        <v>897</v>
      </c>
      <c r="AU146" s="308" t="s">
        <v>83</v>
      </c>
      <c r="AV146" s="16" t="s">
        <v>81</v>
      </c>
      <c r="AW146" s="16" t="s">
        <v>30</v>
      </c>
      <c r="AX146" s="16" t="s">
        <v>73</v>
      </c>
      <c r="AY146" s="308" t="s">
        <v>152</v>
      </c>
    </row>
    <row r="147" s="16" customFormat="1">
      <c r="A147" s="16"/>
      <c r="B147" s="299"/>
      <c r="C147" s="300"/>
      <c r="D147" s="235" t="s">
        <v>897</v>
      </c>
      <c r="E147" s="301" t="s">
        <v>1</v>
      </c>
      <c r="F147" s="302" t="s">
        <v>1603</v>
      </c>
      <c r="G147" s="300"/>
      <c r="H147" s="301" t="s">
        <v>1</v>
      </c>
      <c r="I147" s="303"/>
      <c r="J147" s="300"/>
      <c r="K147" s="300"/>
      <c r="L147" s="304"/>
      <c r="M147" s="305"/>
      <c r="N147" s="306"/>
      <c r="O147" s="306"/>
      <c r="P147" s="306"/>
      <c r="Q147" s="306"/>
      <c r="R147" s="306"/>
      <c r="S147" s="306"/>
      <c r="T147" s="307"/>
      <c r="U147" s="16"/>
      <c r="V147" s="16"/>
      <c r="W147" s="16"/>
      <c r="X147" s="16"/>
      <c r="Y147" s="16"/>
      <c r="Z147" s="16"/>
      <c r="AA147" s="16"/>
      <c r="AB147" s="16"/>
      <c r="AC147" s="16"/>
      <c r="AD147" s="16"/>
      <c r="AE147" s="16"/>
      <c r="AT147" s="308" t="s">
        <v>897</v>
      </c>
      <c r="AU147" s="308" t="s">
        <v>83</v>
      </c>
      <c r="AV147" s="16" t="s">
        <v>81</v>
      </c>
      <c r="AW147" s="16" t="s">
        <v>30</v>
      </c>
      <c r="AX147" s="16" t="s">
        <v>73</v>
      </c>
      <c r="AY147" s="308" t="s">
        <v>152</v>
      </c>
    </row>
    <row r="148" s="14" customFormat="1">
      <c r="A148" s="14"/>
      <c r="B148" s="276"/>
      <c r="C148" s="277"/>
      <c r="D148" s="235" t="s">
        <v>897</v>
      </c>
      <c r="E148" s="278" t="s">
        <v>1</v>
      </c>
      <c r="F148" s="279" t="s">
        <v>1604</v>
      </c>
      <c r="G148" s="277"/>
      <c r="H148" s="280">
        <v>23.039999999999999</v>
      </c>
      <c r="I148" s="281"/>
      <c r="J148" s="277"/>
      <c r="K148" s="277"/>
      <c r="L148" s="282"/>
      <c r="M148" s="283"/>
      <c r="N148" s="284"/>
      <c r="O148" s="284"/>
      <c r="P148" s="284"/>
      <c r="Q148" s="284"/>
      <c r="R148" s="284"/>
      <c r="S148" s="284"/>
      <c r="T148" s="285"/>
      <c r="U148" s="14"/>
      <c r="V148" s="14"/>
      <c r="W148" s="14"/>
      <c r="X148" s="14"/>
      <c r="Y148" s="14"/>
      <c r="Z148" s="14"/>
      <c r="AA148" s="14"/>
      <c r="AB148" s="14"/>
      <c r="AC148" s="14"/>
      <c r="AD148" s="14"/>
      <c r="AE148" s="14"/>
      <c r="AT148" s="286" t="s">
        <v>897</v>
      </c>
      <c r="AU148" s="286" t="s">
        <v>83</v>
      </c>
      <c r="AV148" s="14" t="s">
        <v>83</v>
      </c>
      <c r="AW148" s="14" t="s">
        <v>30</v>
      </c>
      <c r="AX148" s="14" t="s">
        <v>73</v>
      </c>
      <c r="AY148" s="286" t="s">
        <v>152</v>
      </c>
    </row>
    <row r="149" s="15" customFormat="1">
      <c r="A149" s="15"/>
      <c r="B149" s="287"/>
      <c r="C149" s="288"/>
      <c r="D149" s="235" t="s">
        <v>897</v>
      </c>
      <c r="E149" s="289" t="s">
        <v>1</v>
      </c>
      <c r="F149" s="290" t="s">
        <v>899</v>
      </c>
      <c r="G149" s="288"/>
      <c r="H149" s="291">
        <v>23.039999999999999</v>
      </c>
      <c r="I149" s="292"/>
      <c r="J149" s="288"/>
      <c r="K149" s="288"/>
      <c r="L149" s="293"/>
      <c r="M149" s="294"/>
      <c r="N149" s="295"/>
      <c r="O149" s="295"/>
      <c r="P149" s="295"/>
      <c r="Q149" s="295"/>
      <c r="R149" s="295"/>
      <c r="S149" s="295"/>
      <c r="T149" s="296"/>
      <c r="U149" s="15"/>
      <c r="V149" s="15"/>
      <c r="W149" s="15"/>
      <c r="X149" s="15"/>
      <c r="Y149" s="15"/>
      <c r="Z149" s="15"/>
      <c r="AA149" s="15"/>
      <c r="AB149" s="15"/>
      <c r="AC149" s="15"/>
      <c r="AD149" s="15"/>
      <c r="AE149" s="15"/>
      <c r="AT149" s="297" t="s">
        <v>897</v>
      </c>
      <c r="AU149" s="297" t="s">
        <v>83</v>
      </c>
      <c r="AV149" s="15" t="s">
        <v>169</v>
      </c>
      <c r="AW149" s="15" t="s">
        <v>30</v>
      </c>
      <c r="AX149" s="15" t="s">
        <v>81</v>
      </c>
      <c r="AY149" s="297" t="s">
        <v>152</v>
      </c>
    </row>
    <row r="150" s="2" customFormat="1" ht="21.75" customHeight="1">
      <c r="A150" s="39"/>
      <c r="B150" s="40"/>
      <c r="C150" s="221" t="s">
        <v>169</v>
      </c>
      <c r="D150" s="221" t="s">
        <v>153</v>
      </c>
      <c r="E150" s="222" t="s">
        <v>1259</v>
      </c>
      <c r="F150" s="223" t="s">
        <v>1260</v>
      </c>
      <c r="G150" s="224" t="s">
        <v>700</v>
      </c>
      <c r="H150" s="225">
        <v>23.039999999999999</v>
      </c>
      <c r="I150" s="226"/>
      <c r="J150" s="227">
        <f>ROUND(I150*H150,2)</f>
        <v>0</v>
      </c>
      <c r="K150" s="228"/>
      <c r="L150" s="45"/>
      <c r="M150" s="229" t="s">
        <v>1</v>
      </c>
      <c r="N150" s="230" t="s">
        <v>38</v>
      </c>
      <c r="O150" s="92"/>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169</v>
      </c>
      <c r="AT150" s="233" t="s">
        <v>153</v>
      </c>
      <c r="AU150" s="233" t="s">
        <v>83</v>
      </c>
      <c r="AY150" s="18" t="s">
        <v>152</v>
      </c>
      <c r="BE150" s="234">
        <f>IF(N150="základní",J150,0)</f>
        <v>0</v>
      </c>
      <c r="BF150" s="234">
        <f>IF(N150="snížená",J150,0)</f>
        <v>0</v>
      </c>
      <c r="BG150" s="234">
        <f>IF(N150="zákl. přenesená",J150,0)</f>
        <v>0</v>
      </c>
      <c r="BH150" s="234">
        <f>IF(N150="sníž. přenesená",J150,0)</f>
        <v>0</v>
      </c>
      <c r="BI150" s="234">
        <f>IF(N150="nulová",J150,0)</f>
        <v>0</v>
      </c>
      <c r="BJ150" s="18" t="s">
        <v>81</v>
      </c>
      <c r="BK150" s="234">
        <f>ROUND(I150*H150,2)</f>
        <v>0</v>
      </c>
      <c r="BL150" s="18" t="s">
        <v>169</v>
      </c>
      <c r="BM150" s="233" t="s">
        <v>1605</v>
      </c>
    </row>
    <row r="151" s="2" customFormat="1">
      <c r="A151" s="39"/>
      <c r="B151" s="40"/>
      <c r="C151" s="41"/>
      <c r="D151" s="235" t="s">
        <v>159</v>
      </c>
      <c r="E151" s="41"/>
      <c r="F151" s="236" t="s">
        <v>1262</v>
      </c>
      <c r="G151" s="41"/>
      <c r="H151" s="41"/>
      <c r="I151" s="237"/>
      <c r="J151" s="41"/>
      <c r="K151" s="41"/>
      <c r="L151" s="45"/>
      <c r="M151" s="238"/>
      <c r="N151" s="239"/>
      <c r="O151" s="92"/>
      <c r="P151" s="92"/>
      <c r="Q151" s="92"/>
      <c r="R151" s="92"/>
      <c r="S151" s="92"/>
      <c r="T151" s="93"/>
      <c r="U151" s="39"/>
      <c r="V151" s="39"/>
      <c r="W151" s="39"/>
      <c r="X151" s="39"/>
      <c r="Y151" s="39"/>
      <c r="Z151" s="39"/>
      <c r="AA151" s="39"/>
      <c r="AB151" s="39"/>
      <c r="AC151" s="39"/>
      <c r="AD151" s="39"/>
      <c r="AE151" s="39"/>
      <c r="AT151" s="18" t="s">
        <v>159</v>
      </c>
      <c r="AU151" s="18" t="s">
        <v>83</v>
      </c>
    </row>
    <row r="152" s="16" customFormat="1">
      <c r="A152" s="16"/>
      <c r="B152" s="299"/>
      <c r="C152" s="300"/>
      <c r="D152" s="235" t="s">
        <v>897</v>
      </c>
      <c r="E152" s="301" t="s">
        <v>1</v>
      </c>
      <c r="F152" s="302" t="s">
        <v>1600</v>
      </c>
      <c r="G152" s="300"/>
      <c r="H152" s="301" t="s">
        <v>1</v>
      </c>
      <c r="I152" s="303"/>
      <c r="J152" s="300"/>
      <c r="K152" s="300"/>
      <c r="L152" s="304"/>
      <c r="M152" s="305"/>
      <c r="N152" s="306"/>
      <c r="O152" s="306"/>
      <c r="P152" s="306"/>
      <c r="Q152" s="306"/>
      <c r="R152" s="306"/>
      <c r="S152" s="306"/>
      <c r="T152" s="307"/>
      <c r="U152" s="16"/>
      <c r="V152" s="16"/>
      <c r="W152" s="16"/>
      <c r="X152" s="16"/>
      <c r="Y152" s="16"/>
      <c r="Z152" s="16"/>
      <c r="AA152" s="16"/>
      <c r="AB152" s="16"/>
      <c r="AC152" s="16"/>
      <c r="AD152" s="16"/>
      <c r="AE152" s="16"/>
      <c r="AT152" s="308" t="s">
        <v>897</v>
      </c>
      <c r="AU152" s="308" t="s">
        <v>83</v>
      </c>
      <c r="AV152" s="16" t="s">
        <v>81</v>
      </c>
      <c r="AW152" s="16" t="s">
        <v>30</v>
      </c>
      <c r="AX152" s="16" t="s">
        <v>73</v>
      </c>
      <c r="AY152" s="308" t="s">
        <v>152</v>
      </c>
    </row>
    <row r="153" s="16" customFormat="1">
      <c r="A153" s="16"/>
      <c r="B153" s="299"/>
      <c r="C153" s="300"/>
      <c r="D153" s="235" t="s">
        <v>897</v>
      </c>
      <c r="E153" s="301" t="s">
        <v>1</v>
      </c>
      <c r="F153" s="302" t="s">
        <v>1603</v>
      </c>
      <c r="G153" s="300"/>
      <c r="H153" s="301" t="s">
        <v>1</v>
      </c>
      <c r="I153" s="303"/>
      <c r="J153" s="300"/>
      <c r="K153" s="300"/>
      <c r="L153" s="304"/>
      <c r="M153" s="305"/>
      <c r="N153" s="306"/>
      <c r="O153" s="306"/>
      <c r="P153" s="306"/>
      <c r="Q153" s="306"/>
      <c r="R153" s="306"/>
      <c r="S153" s="306"/>
      <c r="T153" s="307"/>
      <c r="U153" s="16"/>
      <c r="V153" s="16"/>
      <c r="W153" s="16"/>
      <c r="X153" s="16"/>
      <c r="Y153" s="16"/>
      <c r="Z153" s="16"/>
      <c r="AA153" s="16"/>
      <c r="AB153" s="16"/>
      <c r="AC153" s="16"/>
      <c r="AD153" s="16"/>
      <c r="AE153" s="16"/>
      <c r="AT153" s="308" t="s">
        <v>897</v>
      </c>
      <c r="AU153" s="308" t="s">
        <v>83</v>
      </c>
      <c r="AV153" s="16" t="s">
        <v>81</v>
      </c>
      <c r="AW153" s="16" t="s">
        <v>30</v>
      </c>
      <c r="AX153" s="16" t="s">
        <v>73</v>
      </c>
      <c r="AY153" s="308" t="s">
        <v>152</v>
      </c>
    </row>
    <row r="154" s="14" customFormat="1">
      <c r="A154" s="14"/>
      <c r="B154" s="276"/>
      <c r="C154" s="277"/>
      <c r="D154" s="235" t="s">
        <v>897</v>
      </c>
      <c r="E154" s="278" t="s">
        <v>1</v>
      </c>
      <c r="F154" s="279" t="s">
        <v>1604</v>
      </c>
      <c r="G154" s="277"/>
      <c r="H154" s="280">
        <v>23.039999999999999</v>
      </c>
      <c r="I154" s="281"/>
      <c r="J154" s="277"/>
      <c r="K154" s="277"/>
      <c r="L154" s="282"/>
      <c r="M154" s="283"/>
      <c r="N154" s="284"/>
      <c r="O154" s="284"/>
      <c r="P154" s="284"/>
      <c r="Q154" s="284"/>
      <c r="R154" s="284"/>
      <c r="S154" s="284"/>
      <c r="T154" s="285"/>
      <c r="U154" s="14"/>
      <c r="V154" s="14"/>
      <c r="W154" s="14"/>
      <c r="X154" s="14"/>
      <c r="Y154" s="14"/>
      <c r="Z154" s="14"/>
      <c r="AA154" s="14"/>
      <c r="AB154" s="14"/>
      <c r="AC154" s="14"/>
      <c r="AD154" s="14"/>
      <c r="AE154" s="14"/>
      <c r="AT154" s="286" t="s">
        <v>897</v>
      </c>
      <c r="AU154" s="286" t="s">
        <v>83</v>
      </c>
      <c r="AV154" s="14" t="s">
        <v>83</v>
      </c>
      <c r="AW154" s="14" t="s">
        <v>30</v>
      </c>
      <c r="AX154" s="14" t="s">
        <v>73</v>
      </c>
      <c r="AY154" s="286" t="s">
        <v>152</v>
      </c>
    </row>
    <row r="155" s="15" customFormat="1">
      <c r="A155" s="15"/>
      <c r="B155" s="287"/>
      <c r="C155" s="288"/>
      <c r="D155" s="235" t="s">
        <v>897</v>
      </c>
      <c r="E155" s="289" t="s">
        <v>1</v>
      </c>
      <c r="F155" s="290" t="s">
        <v>899</v>
      </c>
      <c r="G155" s="288"/>
      <c r="H155" s="291">
        <v>23.039999999999999</v>
      </c>
      <c r="I155" s="292"/>
      <c r="J155" s="288"/>
      <c r="K155" s="288"/>
      <c r="L155" s="293"/>
      <c r="M155" s="294"/>
      <c r="N155" s="295"/>
      <c r="O155" s="295"/>
      <c r="P155" s="295"/>
      <c r="Q155" s="295"/>
      <c r="R155" s="295"/>
      <c r="S155" s="295"/>
      <c r="T155" s="296"/>
      <c r="U155" s="15"/>
      <c r="V155" s="15"/>
      <c r="W155" s="15"/>
      <c r="X155" s="15"/>
      <c r="Y155" s="15"/>
      <c r="Z155" s="15"/>
      <c r="AA155" s="15"/>
      <c r="AB155" s="15"/>
      <c r="AC155" s="15"/>
      <c r="AD155" s="15"/>
      <c r="AE155" s="15"/>
      <c r="AT155" s="297" t="s">
        <v>897</v>
      </c>
      <c r="AU155" s="297" t="s">
        <v>83</v>
      </c>
      <c r="AV155" s="15" t="s">
        <v>169</v>
      </c>
      <c r="AW155" s="15" t="s">
        <v>30</v>
      </c>
      <c r="AX155" s="15" t="s">
        <v>81</v>
      </c>
      <c r="AY155" s="297" t="s">
        <v>152</v>
      </c>
    </row>
    <row r="156" s="2" customFormat="1" ht="21.75" customHeight="1">
      <c r="A156" s="39"/>
      <c r="B156" s="40"/>
      <c r="C156" s="221" t="s">
        <v>173</v>
      </c>
      <c r="D156" s="221" t="s">
        <v>153</v>
      </c>
      <c r="E156" s="222" t="s">
        <v>1606</v>
      </c>
      <c r="F156" s="223" t="s">
        <v>1607</v>
      </c>
      <c r="G156" s="224" t="s">
        <v>195</v>
      </c>
      <c r="H156" s="225">
        <v>57.600000000000001</v>
      </c>
      <c r="I156" s="226"/>
      <c r="J156" s="227">
        <f>ROUND(I156*H156,2)</f>
        <v>0</v>
      </c>
      <c r="K156" s="228"/>
      <c r="L156" s="45"/>
      <c r="M156" s="229" t="s">
        <v>1</v>
      </c>
      <c r="N156" s="230" t="s">
        <v>38</v>
      </c>
      <c r="O156" s="92"/>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169</v>
      </c>
      <c r="AT156" s="233" t="s">
        <v>153</v>
      </c>
      <c r="AU156" s="233" t="s">
        <v>83</v>
      </c>
      <c r="AY156" s="18" t="s">
        <v>152</v>
      </c>
      <c r="BE156" s="234">
        <f>IF(N156="základní",J156,0)</f>
        <v>0</v>
      </c>
      <c r="BF156" s="234">
        <f>IF(N156="snížená",J156,0)</f>
        <v>0</v>
      </c>
      <c r="BG156" s="234">
        <f>IF(N156="zákl. přenesená",J156,0)</f>
        <v>0</v>
      </c>
      <c r="BH156" s="234">
        <f>IF(N156="sníž. přenesená",J156,0)</f>
        <v>0</v>
      </c>
      <c r="BI156" s="234">
        <f>IF(N156="nulová",J156,0)</f>
        <v>0</v>
      </c>
      <c r="BJ156" s="18" t="s">
        <v>81</v>
      </c>
      <c r="BK156" s="234">
        <f>ROUND(I156*H156,2)</f>
        <v>0</v>
      </c>
      <c r="BL156" s="18" t="s">
        <v>169</v>
      </c>
      <c r="BM156" s="233" t="s">
        <v>1608</v>
      </c>
    </row>
    <row r="157" s="2" customFormat="1">
      <c r="A157" s="39"/>
      <c r="B157" s="40"/>
      <c r="C157" s="41"/>
      <c r="D157" s="235" t="s">
        <v>159</v>
      </c>
      <c r="E157" s="41"/>
      <c r="F157" s="236" t="s">
        <v>1609</v>
      </c>
      <c r="G157" s="41"/>
      <c r="H157" s="41"/>
      <c r="I157" s="237"/>
      <c r="J157" s="41"/>
      <c r="K157" s="41"/>
      <c r="L157" s="45"/>
      <c r="M157" s="238"/>
      <c r="N157" s="239"/>
      <c r="O157" s="92"/>
      <c r="P157" s="92"/>
      <c r="Q157" s="92"/>
      <c r="R157" s="92"/>
      <c r="S157" s="92"/>
      <c r="T157" s="93"/>
      <c r="U157" s="39"/>
      <c r="V157" s="39"/>
      <c r="W157" s="39"/>
      <c r="X157" s="39"/>
      <c r="Y157" s="39"/>
      <c r="Z157" s="39"/>
      <c r="AA157" s="39"/>
      <c r="AB157" s="39"/>
      <c r="AC157" s="39"/>
      <c r="AD157" s="39"/>
      <c r="AE157" s="39"/>
      <c r="AT157" s="18" t="s">
        <v>159</v>
      </c>
      <c r="AU157" s="18" t="s">
        <v>83</v>
      </c>
    </row>
    <row r="158" s="16" customFormat="1">
      <c r="A158" s="16"/>
      <c r="B158" s="299"/>
      <c r="C158" s="300"/>
      <c r="D158" s="235" t="s">
        <v>897</v>
      </c>
      <c r="E158" s="301" t="s">
        <v>1</v>
      </c>
      <c r="F158" s="302" t="s">
        <v>1603</v>
      </c>
      <c r="G158" s="300"/>
      <c r="H158" s="301" t="s">
        <v>1</v>
      </c>
      <c r="I158" s="303"/>
      <c r="J158" s="300"/>
      <c r="K158" s="300"/>
      <c r="L158" s="304"/>
      <c r="M158" s="305"/>
      <c r="N158" s="306"/>
      <c r="O158" s="306"/>
      <c r="P158" s="306"/>
      <c r="Q158" s="306"/>
      <c r="R158" s="306"/>
      <c r="S158" s="306"/>
      <c r="T158" s="307"/>
      <c r="U158" s="16"/>
      <c r="V158" s="16"/>
      <c r="W158" s="16"/>
      <c r="X158" s="16"/>
      <c r="Y158" s="16"/>
      <c r="Z158" s="16"/>
      <c r="AA158" s="16"/>
      <c r="AB158" s="16"/>
      <c r="AC158" s="16"/>
      <c r="AD158" s="16"/>
      <c r="AE158" s="16"/>
      <c r="AT158" s="308" t="s">
        <v>897</v>
      </c>
      <c r="AU158" s="308" t="s">
        <v>83</v>
      </c>
      <c r="AV158" s="16" t="s">
        <v>81</v>
      </c>
      <c r="AW158" s="16" t="s">
        <v>30</v>
      </c>
      <c r="AX158" s="16" t="s">
        <v>73</v>
      </c>
      <c r="AY158" s="308" t="s">
        <v>152</v>
      </c>
    </row>
    <row r="159" s="14" customFormat="1">
      <c r="A159" s="14"/>
      <c r="B159" s="276"/>
      <c r="C159" s="277"/>
      <c r="D159" s="235" t="s">
        <v>897</v>
      </c>
      <c r="E159" s="278" t="s">
        <v>1</v>
      </c>
      <c r="F159" s="279" t="s">
        <v>1610</v>
      </c>
      <c r="G159" s="277"/>
      <c r="H159" s="280">
        <v>57.600000000000001</v>
      </c>
      <c r="I159" s="281"/>
      <c r="J159" s="277"/>
      <c r="K159" s="277"/>
      <c r="L159" s="282"/>
      <c r="M159" s="283"/>
      <c r="N159" s="284"/>
      <c r="O159" s="284"/>
      <c r="P159" s="284"/>
      <c r="Q159" s="284"/>
      <c r="R159" s="284"/>
      <c r="S159" s="284"/>
      <c r="T159" s="285"/>
      <c r="U159" s="14"/>
      <c r="V159" s="14"/>
      <c r="W159" s="14"/>
      <c r="X159" s="14"/>
      <c r="Y159" s="14"/>
      <c r="Z159" s="14"/>
      <c r="AA159" s="14"/>
      <c r="AB159" s="14"/>
      <c r="AC159" s="14"/>
      <c r="AD159" s="14"/>
      <c r="AE159" s="14"/>
      <c r="AT159" s="286" t="s">
        <v>897</v>
      </c>
      <c r="AU159" s="286" t="s">
        <v>83</v>
      </c>
      <c r="AV159" s="14" t="s">
        <v>83</v>
      </c>
      <c r="AW159" s="14" t="s">
        <v>30</v>
      </c>
      <c r="AX159" s="14" t="s">
        <v>73</v>
      </c>
      <c r="AY159" s="286" t="s">
        <v>152</v>
      </c>
    </row>
    <row r="160" s="15" customFormat="1">
      <c r="A160" s="15"/>
      <c r="B160" s="287"/>
      <c r="C160" s="288"/>
      <c r="D160" s="235" t="s">
        <v>897</v>
      </c>
      <c r="E160" s="289" t="s">
        <v>1</v>
      </c>
      <c r="F160" s="290" t="s">
        <v>899</v>
      </c>
      <c r="G160" s="288"/>
      <c r="H160" s="291">
        <v>57.600000000000001</v>
      </c>
      <c r="I160" s="292"/>
      <c r="J160" s="288"/>
      <c r="K160" s="288"/>
      <c r="L160" s="293"/>
      <c r="M160" s="294"/>
      <c r="N160" s="295"/>
      <c r="O160" s="295"/>
      <c r="P160" s="295"/>
      <c r="Q160" s="295"/>
      <c r="R160" s="295"/>
      <c r="S160" s="295"/>
      <c r="T160" s="296"/>
      <c r="U160" s="15"/>
      <c r="V160" s="15"/>
      <c r="W160" s="15"/>
      <c r="X160" s="15"/>
      <c r="Y160" s="15"/>
      <c r="Z160" s="15"/>
      <c r="AA160" s="15"/>
      <c r="AB160" s="15"/>
      <c r="AC160" s="15"/>
      <c r="AD160" s="15"/>
      <c r="AE160" s="15"/>
      <c r="AT160" s="297" t="s">
        <v>897</v>
      </c>
      <c r="AU160" s="297" t="s">
        <v>83</v>
      </c>
      <c r="AV160" s="15" t="s">
        <v>169</v>
      </c>
      <c r="AW160" s="15" t="s">
        <v>30</v>
      </c>
      <c r="AX160" s="15" t="s">
        <v>81</v>
      </c>
      <c r="AY160" s="297" t="s">
        <v>152</v>
      </c>
    </row>
    <row r="161" s="2" customFormat="1" ht="16.5" customHeight="1">
      <c r="A161" s="39"/>
      <c r="B161" s="40"/>
      <c r="C161" s="221" t="s">
        <v>177</v>
      </c>
      <c r="D161" s="221" t="s">
        <v>153</v>
      </c>
      <c r="E161" s="222" t="s">
        <v>1611</v>
      </c>
      <c r="F161" s="223" t="s">
        <v>1612</v>
      </c>
      <c r="G161" s="224" t="s">
        <v>195</v>
      </c>
      <c r="H161" s="225">
        <v>57.600000000000001</v>
      </c>
      <c r="I161" s="226"/>
      <c r="J161" s="227">
        <f>ROUND(I161*H161,2)</f>
        <v>0</v>
      </c>
      <c r="K161" s="228"/>
      <c r="L161" s="45"/>
      <c r="M161" s="229" t="s">
        <v>1</v>
      </c>
      <c r="N161" s="230" t="s">
        <v>38</v>
      </c>
      <c r="O161" s="92"/>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169</v>
      </c>
      <c r="AT161" s="233" t="s">
        <v>153</v>
      </c>
      <c r="AU161" s="233" t="s">
        <v>83</v>
      </c>
      <c r="AY161" s="18" t="s">
        <v>152</v>
      </c>
      <c r="BE161" s="234">
        <f>IF(N161="základní",J161,0)</f>
        <v>0</v>
      </c>
      <c r="BF161" s="234">
        <f>IF(N161="snížená",J161,0)</f>
        <v>0</v>
      </c>
      <c r="BG161" s="234">
        <f>IF(N161="zákl. přenesená",J161,0)</f>
        <v>0</v>
      </c>
      <c r="BH161" s="234">
        <f>IF(N161="sníž. přenesená",J161,0)</f>
        <v>0</v>
      </c>
      <c r="BI161" s="234">
        <f>IF(N161="nulová",J161,0)</f>
        <v>0</v>
      </c>
      <c r="BJ161" s="18" t="s">
        <v>81</v>
      </c>
      <c r="BK161" s="234">
        <f>ROUND(I161*H161,2)</f>
        <v>0</v>
      </c>
      <c r="BL161" s="18" t="s">
        <v>169</v>
      </c>
      <c r="BM161" s="233" t="s">
        <v>1613</v>
      </c>
    </row>
    <row r="162" s="2" customFormat="1">
      <c r="A162" s="39"/>
      <c r="B162" s="40"/>
      <c r="C162" s="41"/>
      <c r="D162" s="235" t="s">
        <v>159</v>
      </c>
      <c r="E162" s="41"/>
      <c r="F162" s="236" t="s">
        <v>1614</v>
      </c>
      <c r="G162" s="41"/>
      <c r="H162" s="41"/>
      <c r="I162" s="237"/>
      <c r="J162" s="41"/>
      <c r="K162" s="41"/>
      <c r="L162" s="45"/>
      <c r="M162" s="238"/>
      <c r="N162" s="239"/>
      <c r="O162" s="92"/>
      <c r="P162" s="92"/>
      <c r="Q162" s="92"/>
      <c r="R162" s="92"/>
      <c r="S162" s="92"/>
      <c r="T162" s="93"/>
      <c r="U162" s="39"/>
      <c r="V162" s="39"/>
      <c r="W162" s="39"/>
      <c r="X162" s="39"/>
      <c r="Y162" s="39"/>
      <c r="Z162" s="39"/>
      <c r="AA162" s="39"/>
      <c r="AB162" s="39"/>
      <c r="AC162" s="39"/>
      <c r="AD162" s="39"/>
      <c r="AE162" s="39"/>
      <c r="AT162" s="18" t="s">
        <v>159</v>
      </c>
      <c r="AU162" s="18" t="s">
        <v>83</v>
      </c>
    </row>
    <row r="163" s="2" customFormat="1" ht="21.75" customHeight="1">
      <c r="A163" s="39"/>
      <c r="B163" s="40"/>
      <c r="C163" s="221" t="s">
        <v>182</v>
      </c>
      <c r="D163" s="221" t="s">
        <v>153</v>
      </c>
      <c r="E163" s="222" t="s">
        <v>1615</v>
      </c>
      <c r="F163" s="223" t="s">
        <v>1616</v>
      </c>
      <c r="G163" s="224" t="s">
        <v>700</v>
      </c>
      <c r="H163" s="225">
        <v>46.079999999999998</v>
      </c>
      <c r="I163" s="226"/>
      <c r="J163" s="227">
        <f>ROUND(I163*H163,2)</f>
        <v>0</v>
      </c>
      <c r="K163" s="228"/>
      <c r="L163" s="45"/>
      <c r="M163" s="229" t="s">
        <v>1</v>
      </c>
      <c r="N163" s="230" t="s">
        <v>38</v>
      </c>
      <c r="O163" s="92"/>
      <c r="P163" s="231">
        <f>O163*H163</f>
        <v>0</v>
      </c>
      <c r="Q163" s="231">
        <v>0</v>
      </c>
      <c r="R163" s="231">
        <f>Q163*H163</f>
        <v>0</v>
      </c>
      <c r="S163" s="231">
        <v>0</v>
      </c>
      <c r="T163" s="232">
        <f>S163*H163</f>
        <v>0</v>
      </c>
      <c r="U163" s="39"/>
      <c r="V163" s="39"/>
      <c r="W163" s="39"/>
      <c r="X163" s="39"/>
      <c r="Y163" s="39"/>
      <c r="Z163" s="39"/>
      <c r="AA163" s="39"/>
      <c r="AB163" s="39"/>
      <c r="AC163" s="39"/>
      <c r="AD163" s="39"/>
      <c r="AE163" s="39"/>
      <c r="AR163" s="233" t="s">
        <v>169</v>
      </c>
      <c r="AT163" s="233" t="s">
        <v>153</v>
      </c>
      <c r="AU163" s="233" t="s">
        <v>83</v>
      </c>
      <c r="AY163" s="18" t="s">
        <v>152</v>
      </c>
      <c r="BE163" s="234">
        <f>IF(N163="základní",J163,0)</f>
        <v>0</v>
      </c>
      <c r="BF163" s="234">
        <f>IF(N163="snížená",J163,0)</f>
        <v>0</v>
      </c>
      <c r="BG163" s="234">
        <f>IF(N163="zákl. přenesená",J163,0)</f>
        <v>0</v>
      </c>
      <c r="BH163" s="234">
        <f>IF(N163="sníž. přenesená",J163,0)</f>
        <v>0</v>
      </c>
      <c r="BI163" s="234">
        <f>IF(N163="nulová",J163,0)</f>
        <v>0</v>
      </c>
      <c r="BJ163" s="18" t="s">
        <v>81</v>
      </c>
      <c r="BK163" s="234">
        <f>ROUND(I163*H163,2)</f>
        <v>0</v>
      </c>
      <c r="BL163" s="18" t="s">
        <v>169</v>
      </c>
      <c r="BM163" s="233" t="s">
        <v>1617</v>
      </c>
    </row>
    <row r="164" s="2" customFormat="1">
      <c r="A164" s="39"/>
      <c r="B164" s="40"/>
      <c r="C164" s="41"/>
      <c r="D164" s="235" t="s">
        <v>159</v>
      </c>
      <c r="E164" s="41"/>
      <c r="F164" s="236" t="s">
        <v>1618</v>
      </c>
      <c r="G164" s="41"/>
      <c r="H164" s="41"/>
      <c r="I164" s="237"/>
      <c r="J164" s="41"/>
      <c r="K164" s="41"/>
      <c r="L164" s="45"/>
      <c r="M164" s="238"/>
      <c r="N164" s="239"/>
      <c r="O164" s="92"/>
      <c r="P164" s="92"/>
      <c r="Q164" s="92"/>
      <c r="R164" s="92"/>
      <c r="S164" s="92"/>
      <c r="T164" s="93"/>
      <c r="U164" s="39"/>
      <c r="V164" s="39"/>
      <c r="W164" s="39"/>
      <c r="X164" s="39"/>
      <c r="Y164" s="39"/>
      <c r="Z164" s="39"/>
      <c r="AA164" s="39"/>
      <c r="AB164" s="39"/>
      <c r="AC164" s="39"/>
      <c r="AD164" s="39"/>
      <c r="AE164" s="39"/>
      <c r="AT164" s="18" t="s">
        <v>159</v>
      </c>
      <c r="AU164" s="18" t="s">
        <v>83</v>
      </c>
    </row>
    <row r="165" s="16" customFormat="1">
      <c r="A165" s="16"/>
      <c r="B165" s="299"/>
      <c r="C165" s="300"/>
      <c r="D165" s="235" t="s">
        <v>897</v>
      </c>
      <c r="E165" s="301" t="s">
        <v>1</v>
      </c>
      <c r="F165" s="302" t="s">
        <v>1603</v>
      </c>
      <c r="G165" s="300"/>
      <c r="H165" s="301" t="s">
        <v>1</v>
      </c>
      <c r="I165" s="303"/>
      <c r="J165" s="300"/>
      <c r="K165" s="300"/>
      <c r="L165" s="304"/>
      <c r="M165" s="305"/>
      <c r="N165" s="306"/>
      <c r="O165" s="306"/>
      <c r="P165" s="306"/>
      <c r="Q165" s="306"/>
      <c r="R165" s="306"/>
      <c r="S165" s="306"/>
      <c r="T165" s="307"/>
      <c r="U165" s="16"/>
      <c r="V165" s="16"/>
      <c r="W165" s="16"/>
      <c r="X165" s="16"/>
      <c r="Y165" s="16"/>
      <c r="Z165" s="16"/>
      <c r="AA165" s="16"/>
      <c r="AB165" s="16"/>
      <c r="AC165" s="16"/>
      <c r="AD165" s="16"/>
      <c r="AE165" s="16"/>
      <c r="AT165" s="308" t="s">
        <v>897</v>
      </c>
      <c r="AU165" s="308" t="s">
        <v>83</v>
      </c>
      <c r="AV165" s="16" t="s">
        <v>81</v>
      </c>
      <c r="AW165" s="16" t="s">
        <v>30</v>
      </c>
      <c r="AX165" s="16" t="s">
        <v>73</v>
      </c>
      <c r="AY165" s="308" t="s">
        <v>152</v>
      </c>
    </row>
    <row r="166" s="14" customFormat="1">
      <c r="A166" s="14"/>
      <c r="B166" s="276"/>
      <c r="C166" s="277"/>
      <c r="D166" s="235" t="s">
        <v>897</v>
      </c>
      <c r="E166" s="278" t="s">
        <v>1</v>
      </c>
      <c r="F166" s="279" t="s">
        <v>1619</v>
      </c>
      <c r="G166" s="277"/>
      <c r="H166" s="280">
        <v>46.079999999999998</v>
      </c>
      <c r="I166" s="281"/>
      <c r="J166" s="277"/>
      <c r="K166" s="277"/>
      <c r="L166" s="282"/>
      <c r="M166" s="283"/>
      <c r="N166" s="284"/>
      <c r="O166" s="284"/>
      <c r="P166" s="284"/>
      <c r="Q166" s="284"/>
      <c r="R166" s="284"/>
      <c r="S166" s="284"/>
      <c r="T166" s="285"/>
      <c r="U166" s="14"/>
      <c r="V166" s="14"/>
      <c r="W166" s="14"/>
      <c r="X166" s="14"/>
      <c r="Y166" s="14"/>
      <c r="Z166" s="14"/>
      <c r="AA166" s="14"/>
      <c r="AB166" s="14"/>
      <c r="AC166" s="14"/>
      <c r="AD166" s="14"/>
      <c r="AE166" s="14"/>
      <c r="AT166" s="286" t="s">
        <v>897</v>
      </c>
      <c r="AU166" s="286" t="s">
        <v>83</v>
      </c>
      <c r="AV166" s="14" t="s">
        <v>83</v>
      </c>
      <c r="AW166" s="14" t="s">
        <v>30</v>
      </c>
      <c r="AX166" s="14" t="s">
        <v>73</v>
      </c>
      <c r="AY166" s="286" t="s">
        <v>152</v>
      </c>
    </row>
    <row r="167" s="15" customFormat="1">
      <c r="A167" s="15"/>
      <c r="B167" s="287"/>
      <c r="C167" s="288"/>
      <c r="D167" s="235" t="s">
        <v>897</v>
      </c>
      <c r="E167" s="289" t="s">
        <v>1</v>
      </c>
      <c r="F167" s="290" t="s">
        <v>899</v>
      </c>
      <c r="G167" s="288"/>
      <c r="H167" s="291">
        <v>46.079999999999998</v>
      </c>
      <c r="I167" s="292"/>
      <c r="J167" s="288"/>
      <c r="K167" s="288"/>
      <c r="L167" s="293"/>
      <c r="M167" s="294"/>
      <c r="N167" s="295"/>
      <c r="O167" s="295"/>
      <c r="P167" s="295"/>
      <c r="Q167" s="295"/>
      <c r="R167" s="295"/>
      <c r="S167" s="295"/>
      <c r="T167" s="296"/>
      <c r="U167" s="15"/>
      <c r="V167" s="15"/>
      <c r="W167" s="15"/>
      <c r="X167" s="15"/>
      <c r="Y167" s="15"/>
      <c r="Z167" s="15"/>
      <c r="AA167" s="15"/>
      <c r="AB167" s="15"/>
      <c r="AC167" s="15"/>
      <c r="AD167" s="15"/>
      <c r="AE167" s="15"/>
      <c r="AT167" s="297" t="s">
        <v>897</v>
      </c>
      <c r="AU167" s="297" t="s">
        <v>83</v>
      </c>
      <c r="AV167" s="15" t="s">
        <v>169</v>
      </c>
      <c r="AW167" s="15" t="s">
        <v>30</v>
      </c>
      <c r="AX167" s="15" t="s">
        <v>81</v>
      </c>
      <c r="AY167" s="297" t="s">
        <v>152</v>
      </c>
    </row>
    <row r="168" s="2" customFormat="1" ht="21.75" customHeight="1">
      <c r="A168" s="39"/>
      <c r="B168" s="40"/>
      <c r="C168" s="221" t="s">
        <v>188</v>
      </c>
      <c r="D168" s="221" t="s">
        <v>153</v>
      </c>
      <c r="E168" s="222" t="s">
        <v>1620</v>
      </c>
      <c r="F168" s="223" t="s">
        <v>1621</v>
      </c>
      <c r="G168" s="224" t="s">
        <v>700</v>
      </c>
      <c r="H168" s="225">
        <v>46.079999999999998</v>
      </c>
      <c r="I168" s="226"/>
      <c r="J168" s="227">
        <f>ROUND(I168*H168,2)</f>
        <v>0</v>
      </c>
      <c r="K168" s="228"/>
      <c r="L168" s="45"/>
      <c r="M168" s="229" t="s">
        <v>1</v>
      </c>
      <c r="N168" s="230" t="s">
        <v>38</v>
      </c>
      <c r="O168" s="92"/>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169</v>
      </c>
      <c r="AT168" s="233" t="s">
        <v>153</v>
      </c>
      <c r="AU168" s="233" t="s">
        <v>83</v>
      </c>
      <c r="AY168" s="18" t="s">
        <v>152</v>
      </c>
      <c r="BE168" s="234">
        <f>IF(N168="základní",J168,0)</f>
        <v>0</v>
      </c>
      <c r="BF168" s="234">
        <f>IF(N168="snížená",J168,0)</f>
        <v>0</v>
      </c>
      <c r="BG168" s="234">
        <f>IF(N168="zákl. přenesená",J168,0)</f>
        <v>0</v>
      </c>
      <c r="BH168" s="234">
        <f>IF(N168="sníž. přenesená",J168,0)</f>
        <v>0</v>
      </c>
      <c r="BI168" s="234">
        <f>IF(N168="nulová",J168,0)</f>
        <v>0</v>
      </c>
      <c r="BJ168" s="18" t="s">
        <v>81</v>
      </c>
      <c r="BK168" s="234">
        <f>ROUND(I168*H168,2)</f>
        <v>0</v>
      </c>
      <c r="BL168" s="18" t="s">
        <v>169</v>
      </c>
      <c r="BM168" s="233" t="s">
        <v>1622</v>
      </c>
    </row>
    <row r="169" s="2" customFormat="1">
      <c r="A169" s="39"/>
      <c r="B169" s="40"/>
      <c r="C169" s="41"/>
      <c r="D169" s="235" t="s">
        <v>159</v>
      </c>
      <c r="E169" s="41"/>
      <c r="F169" s="236" t="s">
        <v>1623</v>
      </c>
      <c r="G169" s="41"/>
      <c r="H169" s="41"/>
      <c r="I169" s="237"/>
      <c r="J169" s="41"/>
      <c r="K169" s="41"/>
      <c r="L169" s="45"/>
      <c r="M169" s="238"/>
      <c r="N169" s="239"/>
      <c r="O169" s="92"/>
      <c r="P169" s="92"/>
      <c r="Q169" s="92"/>
      <c r="R169" s="92"/>
      <c r="S169" s="92"/>
      <c r="T169" s="93"/>
      <c r="U169" s="39"/>
      <c r="V169" s="39"/>
      <c r="W169" s="39"/>
      <c r="X169" s="39"/>
      <c r="Y169" s="39"/>
      <c r="Z169" s="39"/>
      <c r="AA169" s="39"/>
      <c r="AB169" s="39"/>
      <c r="AC169" s="39"/>
      <c r="AD169" s="39"/>
      <c r="AE169" s="39"/>
      <c r="AT169" s="18" t="s">
        <v>159</v>
      </c>
      <c r="AU169" s="18" t="s">
        <v>83</v>
      </c>
    </row>
    <row r="170" s="2" customFormat="1" ht="21.75" customHeight="1">
      <c r="A170" s="39"/>
      <c r="B170" s="40"/>
      <c r="C170" s="221" t="s">
        <v>192</v>
      </c>
      <c r="D170" s="221" t="s">
        <v>153</v>
      </c>
      <c r="E170" s="222" t="s">
        <v>1206</v>
      </c>
      <c r="F170" s="223" t="s">
        <v>1207</v>
      </c>
      <c r="G170" s="224" t="s">
        <v>700</v>
      </c>
      <c r="H170" s="225">
        <v>67.512</v>
      </c>
      <c r="I170" s="226"/>
      <c r="J170" s="227">
        <f>ROUND(I170*H170,2)</f>
        <v>0</v>
      </c>
      <c r="K170" s="228"/>
      <c r="L170" s="45"/>
      <c r="M170" s="229" t="s">
        <v>1</v>
      </c>
      <c r="N170" s="230" t="s">
        <v>38</v>
      </c>
      <c r="O170" s="92"/>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169</v>
      </c>
      <c r="AT170" s="233" t="s">
        <v>153</v>
      </c>
      <c r="AU170" s="233" t="s">
        <v>83</v>
      </c>
      <c r="AY170" s="18" t="s">
        <v>152</v>
      </c>
      <c r="BE170" s="234">
        <f>IF(N170="základní",J170,0)</f>
        <v>0</v>
      </c>
      <c r="BF170" s="234">
        <f>IF(N170="snížená",J170,0)</f>
        <v>0</v>
      </c>
      <c r="BG170" s="234">
        <f>IF(N170="zákl. přenesená",J170,0)</f>
        <v>0</v>
      </c>
      <c r="BH170" s="234">
        <f>IF(N170="sníž. přenesená",J170,0)</f>
        <v>0</v>
      </c>
      <c r="BI170" s="234">
        <f>IF(N170="nulová",J170,0)</f>
        <v>0</v>
      </c>
      <c r="BJ170" s="18" t="s">
        <v>81</v>
      </c>
      <c r="BK170" s="234">
        <f>ROUND(I170*H170,2)</f>
        <v>0</v>
      </c>
      <c r="BL170" s="18" t="s">
        <v>169</v>
      </c>
      <c r="BM170" s="233" t="s">
        <v>1624</v>
      </c>
    </row>
    <row r="171" s="2" customFormat="1">
      <c r="A171" s="39"/>
      <c r="B171" s="40"/>
      <c r="C171" s="41"/>
      <c r="D171" s="235" t="s">
        <v>159</v>
      </c>
      <c r="E171" s="41"/>
      <c r="F171" s="236" t="s">
        <v>1209</v>
      </c>
      <c r="G171" s="41"/>
      <c r="H171" s="41"/>
      <c r="I171" s="237"/>
      <c r="J171" s="41"/>
      <c r="K171" s="41"/>
      <c r="L171" s="45"/>
      <c r="M171" s="238"/>
      <c r="N171" s="239"/>
      <c r="O171" s="92"/>
      <c r="P171" s="92"/>
      <c r="Q171" s="92"/>
      <c r="R171" s="92"/>
      <c r="S171" s="92"/>
      <c r="T171" s="93"/>
      <c r="U171" s="39"/>
      <c r="V171" s="39"/>
      <c r="W171" s="39"/>
      <c r="X171" s="39"/>
      <c r="Y171" s="39"/>
      <c r="Z171" s="39"/>
      <c r="AA171" s="39"/>
      <c r="AB171" s="39"/>
      <c r="AC171" s="39"/>
      <c r="AD171" s="39"/>
      <c r="AE171" s="39"/>
      <c r="AT171" s="18" t="s">
        <v>159</v>
      </c>
      <c r="AU171" s="18" t="s">
        <v>83</v>
      </c>
    </row>
    <row r="172" s="14" customFormat="1">
      <c r="A172" s="14"/>
      <c r="B172" s="276"/>
      <c r="C172" s="277"/>
      <c r="D172" s="235" t="s">
        <v>897</v>
      </c>
      <c r="E172" s="278" t="s">
        <v>1</v>
      </c>
      <c r="F172" s="279" t="s">
        <v>1625</v>
      </c>
      <c r="G172" s="277"/>
      <c r="H172" s="280">
        <v>67.512</v>
      </c>
      <c r="I172" s="281"/>
      <c r="J172" s="277"/>
      <c r="K172" s="277"/>
      <c r="L172" s="282"/>
      <c r="M172" s="283"/>
      <c r="N172" s="284"/>
      <c r="O172" s="284"/>
      <c r="P172" s="284"/>
      <c r="Q172" s="284"/>
      <c r="R172" s="284"/>
      <c r="S172" s="284"/>
      <c r="T172" s="285"/>
      <c r="U172" s="14"/>
      <c r="V172" s="14"/>
      <c r="W172" s="14"/>
      <c r="X172" s="14"/>
      <c r="Y172" s="14"/>
      <c r="Z172" s="14"/>
      <c r="AA172" s="14"/>
      <c r="AB172" s="14"/>
      <c r="AC172" s="14"/>
      <c r="AD172" s="14"/>
      <c r="AE172" s="14"/>
      <c r="AT172" s="286" t="s">
        <v>897</v>
      </c>
      <c r="AU172" s="286" t="s">
        <v>83</v>
      </c>
      <c r="AV172" s="14" t="s">
        <v>83</v>
      </c>
      <c r="AW172" s="14" t="s">
        <v>30</v>
      </c>
      <c r="AX172" s="14" t="s">
        <v>73</v>
      </c>
      <c r="AY172" s="286" t="s">
        <v>152</v>
      </c>
    </row>
    <row r="173" s="15" customFormat="1">
      <c r="A173" s="15"/>
      <c r="B173" s="287"/>
      <c r="C173" s="288"/>
      <c r="D173" s="235" t="s">
        <v>897</v>
      </c>
      <c r="E173" s="289" t="s">
        <v>1</v>
      </c>
      <c r="F173" s="290" t="s">
        <v>899</v>
      </c>
      <c r="G173" s="288"/>
      <c r="H173" s="291">
        <v>67.512</v>
      </c>
      <c r="I173" s="292"/>
      <c r="J173" s="288"/>
      <c r="K173" s="288"/>
      <c r="L173" s="293"/>
      <c r="M173" s="294"/>
      <c r="N173" s="295"/>
      <c r="O173" s="295"/>
      <c r="P173" s="295"/>
      <c r="Q173" s="295"/>
      <c r="R173" s="295"/>
      <c r="S173" s="295"/>
      <c r="T173" s="296"/>
      <c r="U173" s="15"/>
      <c r="V173" s="15"/>
      <c r="W173" s="15"/>
      <c r="X173" s="15"/>
      <c r="Y173" s="15"/>
      <c r="Z173" s="15"/>
      <c r="AA173" s="15"/>
      <c r="AB173" s="15"/>
      <c r="AC173" s="15"/>
      <c r="AD173" s="15"/>
      <c r="AE173" s="15"/>
      <c r="AT173" s="297" t="s">
        <v>897</v>
      </c>
      <c r="AU173" s="297" t="s">
        <v>83</v>
      </c>
      <c r="AV173" s="15" t="s">
        <v>169</v>
      </c>
      <c r="AW173" s="15" t="s">
        <v>30</v>
      </c>
      <c r="AX173" s="15" t="s">
        <v>81</v>
      </c>
      <c r="AY173" s="297" t="s">
        <v>152</v>
      </c>
    </row>
    <row r="174" s="2" customFormat="1" ht="21.75" customHeight="1">
      <c r="A174" s="39"/>
      <c r="B174" s="40"/>
      <c r="C174" s="221" t="s">
        <v>199</v>
      </c>
      <c r="D174" s="221" t="s">
        <v>153</v>
      </c>
      <c r="E174" s="222" t="s">
        <v>1218</v>
      </c>
      <c r="F174" s="223" t="s">
        <v>1219</v>
      </c>
      <c r="G174" s="224" t="s">
        <v>950</v>
      </c>
      <c r="H174" s="225">
        <v>121.52200000000001</v>
      </c>
      <c r="I174" s="226"/>
      <c r="J174" s="227">
        <f>ROUND(I174*H174,2)</f>
        <v>0</v>
      </c>
      <c r="K174" s="228"/>
      <c r="L174" s="45"/>
      <c r="M174" s="229" t="s">
        <v>1</v>
      </c>
      <c r="N174" s="230" t="s">
        <v>38</v>
      </c>
      <c r="O174" s="92"/>
      <c r="P174" s="231">
        <f>O174*H174</f>
        <v>0</v>
      </c>
      <c r="Q174" s="231">
        <v>0</v>
      </c>
      <c r="R174" s="231">
        <f>Q174*H174</f>
        <v>0</v>
      </c>
      <c r="S174" s="231">
        <v>0</v>
      </c>
      <c r="T174" s="232">
        <f>S174*H174</f>
        <v>0</v>
      </c>
      <c r="U174" s="39"/>
      <c r="V174" s="39"/>
      <c r="W174" s="39"/>
      <c r="X174" s="39"/>
      <c r="Y174" s="39"/>
      <c r="Z174" s="39"/>
      <c r="AA174" s="39"/>
      <c r="AB174" s="39"/>
      <c r="AC174" s="39"/>
      <c r="AD174" s="39"/>
      <c r="AE174" s="39"/>
      <c r="AR174" s="233" t="s">
        <v>169</v>
      </c>
      <c r="AT174" s="233" t="s">
        <v>153</v>
      </c>
      <c r="AU174" s="233" t="s">
        <v>83</v>
      </c>
      <c r="AY174" s="18" t="s">
        <v>152</v>
      </c>
      <c r="BE174" s="234">
        <f>IF(N174="základní",J174,0)</f>
        <v>0</v>
      </c>
      <c r="BF174" s="234">
        <f>IF(N174="snížená",J174,0)</f>
        <v>0</v>
      </c>
      <c r="BG174" s="234">
        <f>IF(N174="zákl. přenesená",J174,0)</f>
        <v>0</v>
      </c>
      <c r="BH174" s="234">
        <f>IF(N174="sníž. přenesená",J174,0)</f>
        <v>0</v>
      </c>
      <c r="BI174" s="234">
        <f>IF(N174="nulová",J174,0)</f>
        <v>0</v>
      </c>
      <c r="BJ174" s="18" t="s">
        <v>81</v>
      </c>
      <c r="BK174" s="234">
        <f>ROUND(I174*H174,2)</f>
        <v>0</v>
      </c>
      <c r="BL174" s="18" t="s">
        <v>169</v>
      </c>
      <c r="BM174" s="233" t="s">
        <v>1626</v>
      </c>
    </row>
    <row r="175" s="2" customFormat="1">
      <c r="A175" s="39"/>
      <c r="B175" s="40"/>
      <c r="C175" s="41"/>
      <c r="D175" s="235" t="s">
        <v>159</v>
      </c>
      <c r="E175" s="41"/>
      <c r="F175" s="236" t="s">
        <v>1221</v>
      </c>
      <c r="G175" s="41"/>
      <c r="H175" s="41"/>
      <c r="I175" s="237"/>
      <c r="J175" s="41"/>
      <c r="K175" s="41"/>
      <c r="L175" s="45"/>
      <c r="M175" s="238"/>
      <c r="N175" s="239"/>
      <c r="O175" s="92"/>
      <c r="P175" s="92"/>
      <c r="Q175" s="92"/>
      <c r="R175" s="92"/>
      <c r="S175" s="92"/>
      <c r="T175" s="93"/>
      <c r="U175" s="39"/>
      <c r="V175" s="39"/>
      <c r="W175" s="39"/>
      <c r="X175" s="39"/>
      <c r="Y175" s="39"/>
      <c r="Z175" s="39"/>
      <c r="AA175" s="39"/>
      <c r="AB175" s="39"/>
      <c r="AC175" s="39"/>
      <c r="AD175" s="39"/>
      <c r="AE175" s="39"/>
      <c r="AT175" s="18" t="s">
        <v>159</v>
      </c>
      <c r="AU175" s="18" t="s">
        <v>83</v>
      </c>
    </row>
    <row r="176" s="14" customFormat="1">
      <c r="A176" s="14"/>
      <c r="B176" s="276"/>
      <c r="C176" s="277"/>
      <c r="D176" s="235" t="s">
        <v>897</v>
      </c>
      <c r="E176" s="278" t="s">
        <v>1</v>
      </c>
      <c r="F176" s="279" t="s">
        <v>1627</v>
      </c>
      <c r="G176" s="277"/>
      <c r="H176" s="280">
        <v>121.52200000000001</v>
      </c>
      <c r="I176" s="281"/>
      <c r="J176" s="277"/>
      <c r="K176" s="277"/>
      <c r="L176" s="282"/>
      <c r="M176" s="283"/>
      <c r="N176" s="284"/>
      <c r="O176" s="284"/>
      <c r="P176" s="284"/>
      <c r="Q176" s="284"/>
      <c r="R176" s="284"/>
      <c r="S176" s="284"/>
      <c r="T176" s="285"/>
      <c r="U176" s="14"/>
      <c r="V176" s="14"/>
      <c r="W176" s="14"/>
      <c r="X176" s="14"/>
      <c r="Y176" s="14"/>
      <c r="Z176" s="14"/>
      <c r="AA176" s="14"/>
      <c r="AB176" s="14"/>
      <c r="AC176" s="14"/>
      <c r="AD176" s="14"/>
      <c r="AE176" s="14"/>
      <c r="AT176" s="286" t="s">
        <v>897</v>
      </c>
      <c r="AU176" s="286" t="s">
        <v>83</v>
      </c>
      <c r="AV176" s="14" t="s">
        <v>83</v>
      </c>
      <c r="AW176" s="14" t="s">
        <v>30</v>
      </c>
      <c r="AX176" s="14" t="s">
        <v>73</v>
      </c>
      <c r="AY176" s="286" t="s">
        <v>152</v>
      </c>
    </row>
    <row r="177" s="15" customFormat="1">
      <c r="A177" s="15"/>
      <c r="B177" s="287"/>
      <c r="C177" s="288"/>
      <c r="D177" s="235" t="s">
        <v>897</v>
      </c>
      <c r="E177" s="289" t="s">
        <v>1</v>
      </c>
      <c r="F177" s="290" t="s">
        <v>899</v>
      </c>
      <c r="G177" s="288"/>
      <c r="H177" s="291">
        <v>121.52200000000001</v>
      </c>
      <c r="I177" s="292"/>
      <c r="J177" s="288"/>
      <c r="K177" s="288"/>
      <c r="L177" s="293"/>
      <c r="M177" s="294"/>
      <c r="N177" s="295"/>
      <c r="O177" s="295"/>
      <c r="P177" s="295"/>
      <c r="Q177" s="295"/>
      <c r="R177" s="295"/>
      <c r="S177" s="295"/>
      <c r="T177" s="296"/>
      <c r="U177" s="15"/>
      <c r="V177" s="15"/>
      <c r="W177" s="15"/>
      <c r="X177" s="15"/>
      <c r="Y177" s="15"/>
      <c r="Z177" s="15"/>
      <c r="AA177" s="15"/>
      <c r="AB177" s="15"/>
      <c r="AC177" s="15"/>
      <c r="AD177" s="15"/>
      <c r="AE177" s="15"/>
      <c r="AT177" s="297" t="s">
        <v>897</v>
      </c>
      <c r="AU177" s="297" t="s">
        <v>83</v>
      </c>
      <c r="AV177" s="15" t="s">
        <v>169</v>
      </c>
      <c r="AW177" s="15" t="s">
        <v>30</v>
      </c>
      <c r="AX177" s="15" t="s">
        <v>81</v>
      </c>
      <c r="AY177" s="297" t="s">
        <v>152</v>
      </c>
    </row>
    <row r="178" s="2" customFormat="1" ht="16.5" customHeight="1">
      <c r="A178" s="39"/>
      <c r="B178" s="40"/>
      <c r="C178" s="221" t="s">
        <v>205</v>
      </c>
      <c r="D178" s="221" t="s">
        <v>153</v>
      </c>
      <c r="E178" s="222" t="s">
        <v>1628</v>
      </c>
      <c r="F178" s="223" t="s">
        <v>1629</v>
      </c>
      <c r="G178" s="224" t="s">
        <v>180</v>
      </c>
      <c r="H178" s="225">
        <v>1</v>
      </c>
      <c r="I178" s="226"/>
      <c r="J178" s="227">
        <f>ROUND(I178*H178,2)</f>
        <v>0</v>
      </c>
      <c r="K178" s="228"/>
      <c r="L178" s="45"/>
      <c r="M178" s="229" t="s">
        <v>1</v>
      </c>
      <c r="N178" s="230" t="s">
        <v>38</v>
      </c>
      <c r="O178" s="92"/>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169</v>
      </c>
      <c r="AT178" s="233" t="s">
        <v>153</v>
      </c>
      <c r="AU178" s="233" t="s">
        <v>83</v>
      </c>
      <c r="AY178" s="18" t="s">
        <v>152</v>
      </c>
      <c r="BE178" s="234">
        <f>IF(N178="základní",J178,0)</f>
        <v>0</v>
      </c>
      <c r="BF178" s="234">
        <f>IF(N178="snížená",J178,0)</f>
        <v>0</v>
      </c>
      <c r="BG178" s="234">
        <f>IF(N178="zákl. přenesená",J178,0)</f>
        <v>0</v>
      </c>
      <c r="BH178" s="234">
        <f>IF(N178="sníž. přenesená",J178,0)</f>
        <v>0</v>
      </c>
      <c r="BI178" s="234">
        <f>IF(N178="nulová",J178,0)</f>
        <v>0</v>
      </c>
      <c r="BJ178" s="18" t="s">
        <v>81</v>
      </c>
      <c r="BK178" s="234">
        <f>ROUND(I178*H178,2)</f>
        <v>0</v>
      </c>
      <c r="BL178" s="18" t="s">
        <v>169</v>
      </c>
      <c r="BM178" s="233" t="s">
        <v>1630</v>
      </c>
    </row>
    <row r="179" s="2" customFormat="1">
      <c r="A179" s="39"/>
      <c r="B179" s="40"/>
      <c r="C179" s="41"/>
      <c r="D179" s="235" t="s">
        <v>159</v>
      </c>
      <c r="E179" s="41"/>
      <c r="F179" s="236" t="s">
        <v>1629</v>
      </c>
      <c r="G179" s="41"/>
      <c r="H179" s="41"/>
      <c r="I179" s="237"/>
      <c r="J179" s="41"/>
      <c r="K179" s="41"/>
      <c r="L179" s="45"/>
      <c r="M179" s="238"/>
      <c r="N179" s="239"/>
      <c r="O179" s="92"/>
      <c r="P179" s="92"/>
      <c r="Q179" s="92"/>
      <c r="R179" s="92"/>
      <c r="S179" s="92"/>
      <c r="T179" s="93"/>
      <c r="U179" s="39"/>
      <c r="V179" s="39"/>
      <c r="W179" s="39"/>
      <c r="X179" s="39"/>
      <c r="Y179" s="39"/>
      <c r="Z179" s="39"/>
      <c r="AA179" s="39"/>
      <c r="AB179" s="39"/>
      <c r="AC179" s="39"/>
      <c r="AD179" s="39"/>
      <c r="AE179" s="39"/>
      <c r="AT179" s="18" t="s">
        <v>159</v>
      </c>
      <c r="AU179" s="18" t="s">
        <v>83</v>
      </c>
    </row>
    <row r="180" s="11" customFormat="1" ht="22.8" customHeight="1">
      <c r="A180" s="11"/>
      <c r="B180" s="207"/>
      <c r="C180" s="208"/>
      <c r="D180" s="209" t="s">
        <v>72</v>
      </c>
      <c r="E180" s="260" t="s">
        <v>83</v>
      </c>
      <c r="F180" s="260" t="s">
        <v>1273</v>
      </c>
      <c r="G180" s="208"/>
      <c r="H180" s="208"/>
      <c r="I180" s="211"/>
      <c r="J180" s="261">
        <f>BK180</f>
        <v>0</v>
      </c>
      <c r="K180" s="208"/>
      <c r="L180" s="213"/>
      <c r="M180" s="214"/>
      <c r="N180" s="215"/>
      <c r="O180" s="215"/>
      <c r="P180" s="216">
        <f>SUM(P181:P242)</f>
        <v>0</v>
      </c>
      <c r="Q180" s="215"/>
      <c r="R180" s="216">
        <f>SUM(R181:R242)</f>
        <v>0</v>
      </c>
      <c r="S180" s="215"/>
      <c r="T180" s="217">
        <f>SUM(T181:T242)</f>
        <v>0</v>
      </c>
      <c r="U180" s="11"/>
      <c r="V180" s="11"/>
      <c r="W180" s="11"/>
      <c r="X180" s="11"/>
      <c r="Y180" s="11"/>
      <c r="Z180" s="11"/>
      <c r="AA180" s="11"/>
      <c r="AB180" s="11"/>
      <c r="AC180" s="11"/>
      <c r="AD180" s="11"/>
      <c r="AE180" s="11"/>
      <c r="AR180" s="218" t="s">
        <v>81</v>
      </c>
      <c r="AT180" s="219" t="s">
        <v>72</v>
      </c>
      <c r="AU180" s="219" t="s">
        <v>81</v>
      </c>
      <c r="AY180" s="218" t="s">
        <v>152</v>
      </c>
      <c r="BK180" s="220">
        <f>SUM(BK181:BK242)</f>
        <v>0</v>
      </c>
    </row>
    <row r="181" s="2" customFormat="1" ht="21.75" customHeight="1">
      <c r="A181" s="39"/>
      <c r="B181" s="40"/>
      <c r="C181" s="221" t="s">
        <v>209</v>
      </c>
      <c r="D181" s="221" t="s">
        <v>153</v>
      </c>
      <c r="E181" s="222" t="s">
        <v>1631</v>
      </c>
      <c r="F181" s="223" t="s">
        <v>1632</v>
      </c>
      <c r="G181" s="224" t="s">
        <v>212</v>
      </c>
      <c r="H181" s="225">
        <v>75.700000000000003</v>
      </c>
      <c r="I181" s="226"/>
      <c r="J181" s="227">
        <f>ROUND(I181*H181,2)</f>
        <v>0</v>
      </c>
      <c r="K181" s="228"/>
      <c r="L181" s="45"/>
      <c r="M181" s="229" t="s">
        <v>1</v>
      </c>
      <c r="N181" s="230" t="s">
        <v>38</v>
      </c>
      <c r="O181" s="92"/>
      <c r="P181" s="231">
        <f>O181*H181</f>
        <v>0</v>
      </c>
      <c r="Q181" s="231">
        <v>0</v>
      </c>
      <c r="R181" s="231">
        <f>Q181*H181</f>
        <v>0</v>
      </c>
      <c r="S181" s="231">
        <v>0</v>
      </c>
      <c r="T181" s="232">
        <f>S181*H181</f>
        <v>0</v>
      </c>
      <c r="U181" s="39"/>
      <c r="V181" s="39"/>
      <c r="W181" s="39"/>
      <c r="X181" s="39"/>
      <c r="Y181" s="39"/>
      <c r="Z181" s="39"/>
      <c r="AA181" s="39"/>
      <c r="AB181" s="39"/>
      <c r="AC181" s="39"/>
      <c r="AD181" s="39"/>
      <c r="AE181" s="39"/>
      <c r="AR181" s="233" t="s">
        <v>169</v>
      </c>
      <c r="AT181" s="233" t="s">
        <v>153</v>
      </c>
      <c r="AU181" s="233" t="s">
        <v>83</v>
      </c>
      <c r="AY181" s="18" t="s">
        <v>152</v>
      </c>
      <c r="BE181" s="234">
        <f>IF(N181="základní",J181,0)</f>
        <v>0</v>
      </c>
      <c r="BF181" s="234">
        <f>IF(N181="snížená",J181,0)</f>
        <v>0</v>
      </c>
      <c r="BG181" s="234">
        <f>IF(N181="zákl. přenesená",J181,0)</f>
        <v>0</v>
      </c>
      <c r="BH181" s="234">
        <f>IF(N181="sníž. přenesená",J181,0)</f>
        <v>0</v>
      </c>
      <c r="BI181" s="234">
        <f>IF(N181="nulová",J181,0)</f>
        <v>0</v>
      </c>
      <c r="BJ181" s="18" t="s">
        <v>81</v>
      </c>
      <c r="BK181" s="234">
        <f>ROUND(I181*H181,2)</f>
        <v>0</v>
      </c>
      <c r="BL181" s="18" t="s">
        <v>169</v>
      </c>
      <c r="BM181" s="233" t="s">
        <v>1633</v>
      </c>
    </row>
    <row r="182" s="2" customFormat="1">
      <c r="A182" s="39"/>
      <c r="B182" s="40"/>
      <c r="C182" s="41"/>
      <c r="D182" s="235" t="s">
        <v>159</v>
      </c>
      <c r="E182" s="41"/>
      <c r="F182" s="236" t="s">
        <v>1634</v>
      </c>
      <c r="G182" s="41"/>
      <c r="H182" s="41"/>
      <c r="I182" s="237"/>
      <c r="J182" s="41"/>
      <c r="K182" s="41"/>
      <c r="L182" s="45"/>
      <c r="M182" s="238"/>
      <c r="N182" s="239"/>
      <c r="O182" s="92"/>
      <c r="P182" s="92"/>
      <c r="Q182" s="92"/>
      <c r="R182" s="92"/>
      <c r="S182" s="92"/>
      <c r="T182" s="93"/>
      <c r="U182" s="39"/>
      <c r="V182" s="39"/>
      <c r="W182" s="39"/>
      <c r="X182" s="39"/>
      <c r="Y182" s="39"/>
      <c r="Z182" s="39"/>
      <c r="AA182" s="39"/>
      <c r="AB182" s="39"/>
      <c r="AC182" s="39"/>
      <c r="AD182" s="39"/>
      <c r="AE182" s="39"/>
      <c r="AT182" s="18" t="s">
        <v>159</v>
      </c>
      <c r="AU182" s="18" t="s">
        <v>83</v>
      </c>
    </row>
    <row r="183" s="14" customFormat="1">
      <c r="A183" s="14"/>
      <c r="B183" s="276"/>
      <c r="C183" s="277"/>
      <c r="D183" s="235" t="s">
        <v>897</v>
      </c>
      <c r="E183" s="278" t="s">
        <v>1</v>
      </c>
      <c r="F183" s="279" t="s">
        <v>1635</v>
      </c>
      <c r="G183" s="277"/>
      <c r="H183" s="280">
        <v>75.700000000000003</v>
      </c>
      <c r="I183" s="281"/>
      <c r="J183" s="277"/>
      <c r="K183" s="277"/>
      <c r="L183" s="282"/>
      <c r="M183" s="283"/>
      <c r="N183" s="284"/>
      <c r="O183" s="284"/>
      <c r="P183" s="284"/>
      <c r="Q183" s="284"/>
      <c r="R183" s="284"/>
      <c r="S183" s="284"/>
      <c r="T183" s="285"/>
      <c r="U183" s="14"/>
      <c r="V183" s="14"/>
      <c r="W183" s="14"/>
      <c r="X183" s="14"/>
      <c r="Y183" s="14"/>
      <c r="Z183" s="14"/>
      <c r="AA183" s="14"/>
      <c r="AB183" s="14"/>
      <c r="AC183" s="14"/>
      <c r="AD183" s="14"/>
      <c r="AE183" s="14"/>
      <c r="AT183" s="286" t="s">
        <v>897</v>
      </c>
      <c r="AU183" s="286" t="s">
        <v>83</v>
      </c>
      <c r="AV183" s="14" t="s">
        <v>83</v>
      </c>
      <c r="AW183" s="14" t="s">
        <v>30</v>
      </c>
      <c r="AX183" s="14" t="s">
        <v>73</v>
      </c>
      <c r="AY183" s="286" t="s">
        <v>152</v>
      </c>
    </row>
    <row r="184" s="15" customFormat="1">
      <c r="A184" s="15"/>
      <c r="B184" s="287"/>
      <c r="C184" s="288"/>
      <c r="D184" s="235" t="s">
        <v>897</v>
      </c>
      <c r="E184" s="289" t="s">
        <v>1</v>
      </c>
      <c r="F184" s="290" t="s">
        <v>899</v>
      </c>
      <c r="G184" s="288"/>
      <c r="H184" s="291">
        <v>75.700000000000003</v>
      </c>
      <c r="I184" s="292"/>
      <c r="J184" s="288"/>
      <c r="K184" s="288"/>
      <c r="L184" s="293"/>
      <c r="M184" s="294"/>
      <c r="N184" s="295"/>
      <c r="O184" s="295"/>
      <c r="P184" s="295"/>
      <c r="Q184" s="295"/>
      <c r="R184" s="295"/>
      <c r="S184" s="295"/>
      <c r="T184" s="296"/>
      <c r="U184" s="15"/>
      <c r="V184" s="15"/>
      <c r="W184" s="15"/>
      <c r="X184" s="15"/>
      <c r="Y184" s="15"/>
      <c r="Z184" s="15"/>
      <c r="AA184" s="15"/>
      <c r="AB184" s="15"/>
      <c r="AC184" s="15"/>
      <c r="AD184" s="15"/>
      <c r="AE184" s="15"/>
      <c r="AT184" s="297" t="s">
        <v>897</v>
      </c>
      <c r="AU184" s="297" t="s">
        <v>83</v>
      </c>
      <c r="AV184" s="15" t="s">
        <v>169</v>
      </c>
      <c r="AW184" s="15" t="s">
        <v>30</v>
      </c>
      <c r="AX184" s="15" t="s">
        <v>81</v>
      </c>
      <c r="AY184" s="297" t="s">
        <v>152</v>
      </c>
    </row>
    <row r="185" s="2" customFormat="1" ht="21.75" customHeight="1">
      <c r="A185" s="39"/>
      <c r="B185" s="40"/>
      <c r="C185" s="221" t="s">
        <v>214</v>
      </c>
      <c r="D185" s="221" t="s">
        <v>153</v>
      </c>
      <c r="E185" s="222" t="s">
        <v>1636</v>
      </c>
      <c r="F185" s="223" t="s">
        <v>1637</v>
      </c>
      <c r="G185" s="224" t="s">
        <v>212</v>
      </c>
      <c r="H185" s="225">
        <v>17.5</v>
      </c>
      <c r="I185" s="226"/>
      <c r="J185" s="227">
        <f>ROUND(I185*H185,2)</f>
        <v>0</v>
      </c>
      <c r="K185" s="228"/>
      <c r="L185" s="45"/>
      <c r="M185" s="229" t="s">
        <v>1</v>
      </c>
      <c r="N185" s="230" t="s">
        <v>38</v>
      </c>
      <c r="O185" s="92"/>
      <c r="P185" s="231">
        <f>O185*H185</f>
        <v>0</v>
      </c>
      <c r="Q185" s="231">
        <v>0</v>
      </c>
      <c r="R185" s="231">
        <f>Q185*H185</f>
        <v>0</v>
      </c>
      <c r="S185" s="231">
        <v>0</v>
      </c>
      <c r="T185" s="232">
        <f>S185*H185</f>
        <v>0</v>
      </c>
      <c r="U185" s="39"/>
      <c r="V185" s="39"/>
      <c r="W185" s="39"/>
      <c r="X185" s="39"/>
      <c r="Y185" s="39"/>
      <c r="Z185" s="39"/>
      <c r="AA185" s="39"/>
      <c r="AB185" s="39"/>
      <c r="AC185" s="39"/>
      <c r="AD185" s="39"/>
      <c r="AE185" s="39"/>
      <c r="AR185" s="233" t="s">
        <v>169</v>
      </c>
      <c r="AT185" s="233" t="s">
        <v>153</v>
      </c>
      <c r="AU185" s="233" t="s">
        <v>83</v>
      </c>
      <c r="AY185" s="18" t="s">
        <v>152</v>
      </c>
      <c r="BE185" s="234">
        <f>IF(N185="základní",J185,0)</f>
        <v>0</v>
      </c>
      <c r="BF185" s="234">
        <f>IF(N185="snížená",J185,0)</f>
        <v>0</v>
      </c>
      <c r="BG185" s="234">
        <f>IF(N185="zákl. přenesená",J185,0)</f>
        <v>0</v>
      </c>
      <c r="BH185" s="234">
        <f>IF(N185="sníž. přenesená",J185,0)</f>
        <v>0</v>
      </c>
      <c r="BI185" s="234">
        <f>IF(N185="nulová",J185,0)</f>
        <v>0</v>
      </c>
      <c r="BJ185" s="18" t="s">
        <v>81</v>
      </c>
      <c r="BK185" s="234">
        <f>ROUND(I185*H185,2)</f>
        <v>0</v>
      </c>
      <c r="BL185" s="18" t="s">
        <v>169</v>
      </c>
      <c r="BM185" s="233" t="s">
        <v>1638</v>
      </c>
    </row>
    <row r="186" s="2" customFormat="1">
      <c r="A186" s="39"/>
      <c r="B186" s="40"/>
      <c r="C186" s="41"/>
      <c r="D186" s="235" t="s">
        <v>159</v>
      </c>
      <c r="E186" s="41"/>
      <c r="F186" s="236" t="s">
        <v>1639</v>
      </c>
      <c r="G186" s="41"/>
      <c r="H186" s="41"/>
      <c r="I186" s="237"/>
      <c r="J186" s="41"/>
      <c r="K186" s="41"/>
      <c r="L186" s="45"/>
      <c r="M186" s="238"/>
      <c r="N186" s="239"/>
      <c r="O186" s="92"/>
      <c r="P186" s="92"/>
      <c r="Q186" s="92"/>
      <c r="R186" s="92"/>
      <c r="S186" s="92"/>
      <c r="T186" s="93"/>
      <c r="U186" s="39"/>
      <c r="V186" s="39"/>
      <c r="W186" s="39"/>
      <c r="X186" s="39"/>
      <c r="Y186" s="39"/>
      <c r="Z186" s="39"/>
      <c r="AA186" s="39"/>
      <c r="AB186" s="39"/>
      <c r="AC186" s="39"/>
      <c r="AD186" s="39"/>
      <c r="AE186" s="39"/>
      <c r="AT186" s="18" t="s">
        <v>159</v>
      </c>
      <c r="AU186" s="18" t="s">
        <v>83</v>
      </c>
    </row>
    <row r="187" s="14" customFormat="1">
      <c r="A187" s="14"/>
      <c r="B187" s="276"/>
      <c r="C187" s="277"/>
      <c r="D187" s="235" t="s">
        <v>897</v>
      </c>
      <c r="E187" s="278" t="s">
        <v>1</v>
      </c>
      <c r="F187" s="279" t="s">
        <v>1640</v>
      </c>
      <c r="G187" s="277"/>
      <c r="H187" s="280">
        <v>17.5</v>
      </c>
      <c r="I187" s="281"/>
      <c r="J187" s="277"/>
      <c r="K187" s="277"/>
      <c r="L187" s="282"/>
      <c r="M187" s="283"/>
      <c r="N187" s="284"/>
      <c r="O187" s="284"/>
      <c r="P187" s="284"/>
      <c r="Q187" s="284"/>
      <c r="R187" s="284"/>
      <c r="S187" s="284"/>
      <c r="T187" s="285"/>
      <c r="U187" s="14"/>
      <c r="V187" s="14"/>
      <c r="W187" s="14"/>
      <c r="X187" s="14"/>
      <c r="Y187" s="14"/>
      <c r="Z187" s="14"/>
      <c r="AA187" s="14"/>
      <c r="AB187" s="14"/>
      <c r="AC187" s="14"/>
      <c r="AD187" s="14"/>
      <c r="AE187" s="14"/>
      <c r="AT187" s="286" t="s">
        <v>897</v>
      </c>
      <c r="AU187" s="286" t="s">
        <v>83</v>
      </c>
      <c r="AV187" s="14" t="s">
        <v>83</v>
      </c>
      <c r="AW187" s="14" t="s">
        <v>30</v>
      </c>
      <c r="AX187" s="14" t="s">
        <v>73</v>
      </c>
      <c r="AY187" s="286" t="s">
        <v>152</v>
      </c>
    </row>
    <row r="188" s="15" customFormat="1">
      <c r="A188" s="15"/>
      <c r="B188" s="287"/>
      <c r="C188" s="288"/>
      <c r="D188" s="235" t="s">
        <v>897</v>
      </c>
      <c r="E188" s="289" t="s">
        <v>1</v>
      </c>
      <c r="F188" s="290" t="s">
        <v>899</v>
      </c>
      <c r="G188" s="288"/>
      <c r="H188" s="291">
        <v>17.5</v>
      </c>
      <c r="I188" s="292"/>
      <c r="J188" s="288"/>
      <c r="K188" s="288"/>
      <c r="L188" s="293"/>
      <c r="M188" s="294"/>
      <c r="N188" s="295"/>
      <c r="O188" s="295"/>
      <c r="P188" s="295"/>
      <c r="Q188" s="295"/>
      <c r="R188" s="295"/>
      <c r="S188" s="295"/>
      <c r="T188" s="296"/>
      <c r="U188" s="15"/>
      <c r="V188" s="15"/>
      <c r="W188" s="15"/>
      <c r="X188" s="15"/>
      <c r="Y188" s="15"/>
      <c r="Z188" s="15"/>
      <c r="AA188" s="15"/>
      <c r="AB188" s="15"/>
      <c r="AC188" s="15"/>
      <c r="AD188" s="15"/>
      <c r="AE188" s="15"/>
      <c r="AT188" s="297" t="s">
        <v>897</v>
      </c>
      <c r="AU188" s="297" t="s">
        <v>83</v>
      </c>
      <c r="AV188" s="15" t="s">
        <v>169</v>
      </c>
      <c r="AW188" s="15" t="s">
        <v>30</v>
      </c>
      <c r="AX188" s="15" t="s">
        <v>81</v>
      </c>
      <c r="AY188" s="297" t="s">
        <v>152</v>
      </c>
    </row>
    <row r="189" s="2" customFormat="1" ht="16.5" customHeight="1">
      <c r="A189" s="39"/>
      <c r="B189" s="40"/>
      <c r="C189" s="221" t="s">
        <v>218</v>
      </c>
      <c r="D189" s="221" t="s">
        <v>153</v>
      </c>
      <c r="E189" s="222" t="s">
        <v>1641</v>
      </c>
      <c r="F189" s="223" t="s">
        <v>1642</v>
      </c>
      <c r="G189" s="224" t="s">
        <v>700</v>
      </c>
      <c r="H189" s="225">
        <v>1.754</v>
      </c>
      <c r="I189" s="226"/>
      <c r="J189" s="227">
        <f>ROUND(I189*H189,2)</f>
        <v>0</v>
      </c>
      <c r="K189" s="228"/>
      <c r="L189" s="45"/>
      <c r="M189" s="229" t="s">
        <v>1</v>
      </c>
      <c r="N189" s="230" t="s">
        <v>38</v>
      </c>
      <c r="O189" s="92"/>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169</v>
      </c>
      <c r="AT189" s="233" t="s">
        <v>153</v>
      </c>
      <c r="AU189" s="233" t="s">
        <v>83</v>
      </c>
      <c r="AY189" s="18" t="s">
        <v>152</v>
      </c>
      <c r="BE189" s="234">
        <f>IF(N189="základní",J189,0)</f>
        <v>0</v>
      </c>
      <c r="BF189" s="234">
        <f>IF(N189="snížená",J189,0)</f>
        <v>0</v>
      </c>
      <c r="BG189" s="234">
        <f>IF(N189="zákl. přenesená",J189,0)</f>
        <v>0</v>
      </c>
      <c r="BH189" s="234">
        <f>IF(N189="sníž. přenesená",J189,0)</f>
        <v>0</v>
      </c>
      <c r="BI189" s="234">
        <f>IF(N189="nulová",J189,0)</f>
        <v>0</v>
      </c>
      <c r="BJ189" s="18" t="s">
        <v>81</v>
      </c>
      <c r="BK189" s="234">
        <f>ROUND(I189*H189,2)</f>
        <v>0</v>
      </c>
      <c r="BL189" s="18" t="s">
        <v>169</v>
      </c>
      <c r="BM189" s="233" t="s">
        <v>1643</v>
      </c>
    </row>
    <row r="190" s="2" customFormat="1">
      <c r="A190" s="39"/>
      <c r="B190" s="40"/>
      <c r="C190" s="41"/>
      <c r="D190" s="235" t="s">
        <v>159</v>
      </c>
      <c r="E190" s="41"/>
      <c r="F190" s="236" t="s">
        <v>1642</v>
      </c>
      <c r="G190" s="41"/>
      <c r="H190" s="41"/>
      <c r="I190" s="237"/>
      <c r="J190" s="41"/>
      <c r="K190" s="41"/>
      <c r="L190" s="45"/>
      <c r="M190" s="238"/>
      <c r="N190" s="239"/>
      <c r="O190" s="92"/>
      <c r="P190" s="92"/>
      <c r="Q190" s="92"/>
      <c r="R190" s="92"/>
      <c r="S190" s="92"/>
      <c r="T190" s="93"/>
      <c r="U190" s="39"/>
      <c r="V190" s="39"/>
      <c r="W190" s="39"/>
      <c r="X190" s="39"/>
      <c r="Y190" s="39"/>
      <c r="Z190" s="39"/>
      <c r="AA190" s="39"/>
      <c r="AB190" s="39"/>
      <c r="AC190" s="39"/>
      <c r="AD190" s="39"/>
      <c r="AE190" s="39"/>
      <c r="AT190" s="18" t="s">
        <v>159</v>
      </c>
      <c r="AU190" s="18" t="s">
        <v>83</v>
      </c>
    </row>
    <row r="191" s="16" customFormat="1">
      <c r="A191" s="16"/>
      <c r="B191" s="299"/>
      <c r="C191" s="300"/>
      <c r="D191" s="235" t="s">
        <v>897</v>
      </c>
      <c r="E191" s="301" t="s">
        <v>1</v>
      </c>
      <c r="F191" s="302" t="s">
        <v>1644</v>
      </c>
      <c r="G191" s="300"/>
      <c r="H191" s="301" t="s">
        <v>1</v>
      </c>
      <c r="I191" s="303"/>
      <c r="J191" s="300"/>
      <c r="K191" s="300"/>
      <c r="L191" s="304"/>
      <c r="M191" s="305"/>
      <c r="N191" s="306"/>
      <c r="O191" s="306"/>
      <c r="P191" s="306"/>
      <c r="Q191" s="306"/>
      <c r="R191" s="306"/>
      <c r="S191" s="306"/>
      <c r="T191" s="307"/>
      <c r="U191" s="16"/>
      <c r="V191" s="16"/>
      <c r="W191" s="16"/>
      <c r="X191" s="16"/>
      <c r="Y191" s="16"/>
      <c r="Z191" s="16"/>
      <c r="AA191" s="16"/>
      <c r="AB191" s="16"/>
      <c r="AC191" s="16"/>
      <c r="AD191" s="16"/>
      <c r="AE191" s="16"/>
      <c r="AT191" s="308" t="s">
        <v>897</v>
      </c>
      <c r="AU191" s="308" t="s">
        <v>83</v>
      </c>
      <c r="AV191" s="16" t="s">
        <v>81</v>
      </c>
      <c r="AW191" s="16" t="s">
        <v>30</v>
      </c>
      <c r="AX191" s="16" t="s">
        <v>73</v>
      </c>
      <c r="AY191" s="308" t="s">
        <v>152</v>
      </c>
    </row>
    <row r="192" s="16" customFormat="1">
      <c r="A192" s="16"/>
      <c r="B192" s="299"/>
      <c r="C192" s="300"/>
      <c r="D192" s="235" t="s">
        <v>897</v>
      </c>
      <c r="E192" s="301" t="s">
        <v>1</v>
      </c>
      <c r="F192" s="302" t="s">
        <v>1586</v>
      </c>
      <c r="G192" s="300"/>
      <c r="H192" s="301" t="s">
        <v>1</v>
      </c>
      <c r="I192" s="303"/>
      <c r="J192" s="300"/>
      <c r="K192" s="300"/>
      <c r="L192" s="304"/>
      <c r="M192" s="305"/>
      <c r="N192" s="306"/>
      <c r="O192" s="306"/>
      <c r="P192" s="306"/>
      <c r="Q192" s="306"/>
      <c r="R192" s="306"/>
      <c r="S192" s="306"/>
      <c r="T192" s="307"/>
      <c r="U192" s="16"/>
      <c r="V192" s="16"/>
      <c r="W192" s="16"/>
      <c r="X192" s="16"/>
      <c r="Y192" s="16"/>
      <c r="Z192" s="16"/>
      <c r="AA192" s="16"/>
      <c r="AB192" s="16"/>
      <c r="AC192" s="16"/>
      <c r="AD192" s="16"/>
      <c r="AE192" s="16"/>
      <c r="AT192" s="308" t="s">
        <v>897</v>
      </c>
      <c r="AU192" s="308" t="s">
        <v>83</v>
      </c>
      <c r="AV192" s="16" t="s">
        <v>81</v>
      </c>
      <c r="AW192" s="16" t="s">
        <v>30</v>
      </c>
      <c r="AX192" s="16" t="s">
        <v>73</v>
      </c>
      <c r="AY192" s="308" t="s">
        <v>152</v>
      </c>
    </row>
    <row r="193" s="14" customFormat="1">
      <c r="A193" s="14"/>
      <c r="B193" s="276"/>
      <c r="C193" s="277"/>
      <c r="D193" s="235" t="s">
        <v>897</v>
      </c>
      <c r="E193" s="278" t="s">
        <v>1</v>
      </c>
      <c r="F193" s="279" t="s">
        <v>1645</v>
      </c>
      <c r="G193" s="277"/>
      <c r="H193" s="280">
        <v>0.70399999999999996</v>
      </c>
      <c r="I193" s="281"/>
      <c r="J193" s="277"/>
      <c r="K193" s="277"/>
      <c r="L193" s="282"/>
      <c r="M193" s="283"/>
      <c r="N193" s="284"/>
      <c r="O193" s="284"/>
      <c r="P193" s="284"/>
      <c r="Q193" s="284"/>
      <c r="R193" s="284"/>
      <c r="S193" s="284"/>
      <c r="T193" s="285"/>
      <c r="U193" s="14"/>
      <c r="V193" s="14"/>
      <c r="W193" s="14"/>
      <c r="X193" s="14"/>
      <c r="Y193" s="14"/>
      <c r="Z193" s="14"/>
      <c r="AA193" s="14"/>
      <c r="AB193" s="14"/>
      <c r="AC193" s="14"/>
      <c r="AD193" s="14"/>
      <c r="AE193" s="14"/>
      <c r="AT193" s="286" t="s">
        <v>897</v>
      </c>
      <c r="AU193" s="286" t="s">
        <v>83</v>
      </c>
      <c r="AV193" s="14" t="s">
        <v>83</v>
      </c>
      <c r="AW193" s="14" t="s">
        <v>30</v>
      </c>
      <c r="AX193" s="14" t="s">
        <v>73</v>
      </c>
      <c r="AY193" s="286" t="s">
        <v>152</v>
      </c>
    </row>
    <row r="194" s="16" customFormat="1">
      <c r="A194" s="16"/>
      <c r="B194" s="299"/>
      <c r="C194" s="300"/>
      <c r="D194" s="235" t="s">
        <v>897</v>
      </c>
      <c r="E194" s="301" t="s">
        <v>1</v>
      </c>
      <c r="F194" s="302" t="s">
        <v>1646</v>
      </c>
      <c r="G194" s="300"/>
      <c r="H194" s="301" t="s">
        <v>1</v>
      </c>
      <c r="I194" s="303"/>
      <c r="J194" s="300"/>
      <c r="K194" s="300"/>
      <c r="L194" s="304"/>
      <c r="M194" s="305"/>
      <c r="N194" s="306"/>
      <c r="O194" s="306"/>
      <c r="P194" s="306"/>
      <c r="Q194" s="306"/>
      <c r="R194" s="306"/>
      <c r="S194" s="306"/>
      <c r="T194" s="307"/>
      <c r="U194" s="16"/>
      <c r="V194" s="16"/>
      <c r="W194" s="16"/>
      <c r="X194" s="16"/>
      <c r="Y194" s="16"/>
      <c r="Z194" s="16"/>
      <c r="AA194" s="16"/>
      <c r="AB194" s="16"/>
      <c r="AC194" s="16"/>
      <c r="AD194" s="16"/>
      <c r="AE194" s="16"/>
      <c r="AT194" s="308" t="s">
        <v>897</v>
      </c>
      <c r="AU194" s="308" t="s">
        <v>83</v>
      </c>
      <c r="AV194" s="16" t="s">
        <v>81</v>
      </c>
      <c r="AW194" s="16" t="s">
        <v>30</v>
      </c>
      <c r="AX194" s="16" t="s">
        <v>73</v>
      </c>
      <c r="AY194" s="308" t="s">
        <v>152</v>
      </c>
    </row>
    <row r="195" s="16" customFormat="1">
      <c r="A195" s="16"/>
      <c r="B195" s="299"/>
      <c r="C195" s="300"/>
      <c r="D195" s="235" t="s">
        <v>897</v>
      </c>
      <c r="E195" s="301" t="s">
        <v>1</v>
      </c>
      <c r="F195" s="302" t="s">
        <v>1589</v>
      </c>
      <c r="G195" s="300"/>
      <c r="H195" s="301" t="s">
        <v>1</v>
      </c>
      <c r="I195" s="303"/>
      <c r="J195" s="300"/>
      <c r="K195" s="300"/>
      <c r="L195" s="304"/>
      <c r="M195" s="305"/>
      <c r="N195" s="306"/>
      <c r="O195" s="306"/>
      <c r="P195" s="306"/>
      <c r="Q195" s="306"/>
      <c r="R195" s="306"/>
      <c r="S195" s="306"/>
      <c r="T195" s="307"/>
      <c r="U195" s="16"/>
      <c r="V195" s="16"/>
      <c r="W195" s="16"/>
      <c r="X195" s="16"/>
      <c r="Y195" s="16"/>
      <c r="Z195" s="16"/>
      <c r="AA195" s="16"/>
      <c r="AB195" s="16"/>
      <c r="AC195" s="16"/>
      <c r="AD195" s="16"/>
      <c r="AE195" s="16"/>
      <c r="AT195" s="308" t="s">
        <v>897</v>
      </c>
      <c r="AU195" s="308" t="s">
        <v>83</v>
      </c>
      <c r="AV195" s="16" t="s">
        <v>81</v>
      </c>
      <c r="AW195" s="16" t="s">
        <v>30</v>
      </c>
      <c r="AX195" s="16" t="s">
        <v>73</v>
      </c>
      <c r="AY195" s="308" t="s">
        <v>152</v>
      </c>
    </row>
    <row r="196" s="14" customFormat="1">
      <c r="A196" s="14"/>
      <c r="B196" s="276"/>
      <c r="C196" s="277"/>
      <c r="D196" s="235" t="s">
        <v>897</v>
      </c>
      <c r="E196" s="278" t="s">
        <v>1</v>
      </c>
      <c r="F196" s="279" t="s">
        <v>1647</v>
      </c>
      <c r="G196" s="277"/>
      <c r="H196" s="280">
        <v>0.62</v>
      </c>
      <c r="I196" s="281"/>
      <c r="J196" s="277"/>
      <c r="K196" s="277"/>
      <c r="L196" s="282"/>
      <c r="M196" s="283"/>
      <c r="N196" s="284"/>
      <c r="O196" s="284"/>
      <c r="P196" s="284"/>
      <c r="Q196" s="284"/>
      <c r="R196" s="284"/>
      <c r="S196" s="284"/>
      <c r="T196" s="285"/>
      <c r="U196" s="14"/>
      <c r="V196" s="14"/>
      <c r="W196" s="14"/>
      <c r="X196" s="14"/>
      <c r="Y196" s="14"/>
      <c r="Z196" s="14"/>
      <c r="AA196" s="14"/>
      <c r="AB196" s="14"/>
      <c r="AC196" s="14"/>
      <c r="AD196" s="14"/>
      <c r="AE196" s="14"/>
      <c r="AT196" s="286" t="s">
        <v>897</v>
      </c>
      <c r="AU196" s="286" t="s">
        <v>83</v>
      </c>
      <c r="AV196" s="14" t="s">
        <v>83</v>
      </c>
      <c r="AW196" s="14" t="s">
        <v>30</v>
      </c>
      <c r="AX196" s="14" t="s">
        <v>73</v>
      </c>
      <c r="AY196" s="286" t="s">
        <v>152</v>
      </c>
    </row>
    <row r="197" s="14" customFormat="1">
      <c r="A197" s="14"/>
      <c r="B197" s="276"/>
      <c r="C197" s="277"/>
      <c r="D197" s="235" t="s">
        <v>897</v>
      </c>
      <c r="E197" s="278" t="s">
        <v>1</v>
      </c>
      <c r="F197" s="279" t="s">
        <v>1648</v>
      </c>
      <c r="G197" s="277"/>
      <c r="H197" s="280">
        <v>0.14000000000000001</v>
      </c>
      <c r="I197" s="281"/>
      <c r="J197" s="277"/>
      <c r="K197" s="277"/>
      <c r="L197" s="282"/>
      <c r="M197" s="283"/>
      <c r="N197" s="284"/>
      <c r="O197" s="284"/>
      <c r="P197" s="284"/>
      <c r="Q197" s="284"/>
      <c r="R197" s="284"/>
      <c r="S197" s="284"/>
      <c r="T197" s="285"/>
      <c r="U197" s="14"/>
      <c r="V197" s="14"/>
      <c r="W197" s="14"/>
      <c r="X197" s="14"/>
      <c r="Y197" s="14"/>
      <c r="Z197" s="14"/>
      <c r="AA197" s="14"/>
      <c r="AB197" s="14"/>
      <c r="AC197" s="14"/>
      <c r="AD197" s="14"/>
      <c r="AE197" s="14"/>
      <c r="AT197" s="286" t="s">
        <v>897</v>
      </c>
      <c r="AU197" s="286" t="s">
        <v>83</v>
      </c>
      <c r="AV197" s="14" t="s">
        <v>83</v>
      </c>
      <c r="AW197" s="14" t="s">
        <v>30</v>
      </c>
      <c r="AX197" s="14" t="s">
        <v>73</v>
      </c>
      <c r="AY197" s="286" t="s">
        <v>152</v>
      </c>
    </row>
    <row r="198" s="14" customFormat="1">
      <c r="A198" s="14"/>
      <c r="B198" s="276"/>
      <c r="C198" s="277"/>
      <c r="D198" s="235" t="s">
        <v>897</v>
      </c>
      <c r="E198" s="278" t="s">
        <v>1</v>
      </c>
      <c r="F198" s="279" t="s">
        <v>1649</v>
      </c>
      <c r="G198" s="277"/>
      <c r="H198" s="280">
        <v>0.050000000000000003</v>
      </c>
      <c r="I198" s="281"/>
      <c r="J198" s="277"/>
      <c r="K198" s="277"/>
      <c r="L198" s="282"/>
      <c r="M198" s="283"/>
      <c r="N198" s="284"/>
      <c r="O198" s="284"/>
      <c r="P198" s="284"/>
      <c r="Q198" s="284"/>
      <c r="R198" s="284"/>
      <c r="S198" s="284"/>
      <c r="T198" s="285"/>
      <c r="U198" s="14"/>
      <c r="V198" s="14"/>
      <c r="W198" s="14"/>
      <c r="X198" s="14"/>
      <c r="Y198" s="14"/>
      <c r="Z198" s="14"/>
      <c r="AA198" s="14"/>
      <c r="AB198" s="14"/>
      <c r="AC198" s="14"/>
      <c r="AD198" s="14"/>
      <c r="AE198" s="14"/>
      <c r="AT198" s="286" t="s">
        <v>897</v>
      </c>
      <c r="AU198" s="286" t="s">
        <v>83</v>
      </c>
      <c r="AV198" s="14" t="s">
        <v>83</v>
      </c>
      <c r="AW198" s="14" t="s">
        <v>30</v>
      </c>
      <c r="AX198" s="14" t="s">
        <v>73</v>
      </c>
      <c r="AY198" s="286" t="s">
        <v>152</v>
      </c>
    </row>
    <row r="199" s="16" customFormat="1">
      <c r="A199" s="16"/>
      <c r="B199" s="299"/>
      <c r="C199" s="300"/>
      <c r="D199" s="235" t="s">
        <v>897</v>
      </c>
      <c r="E199" s="301" t="s">
        <v>1</v>
      </c>
      <c r="F199" s="302" t="s">
        <v>1593</v>
      </c>
      <c r="G199" s="300"/>
      <c r="H199" s="301" t="s">
        <v>1</v>
      </c>
      <c r="I199" s="303"/>
      <c r="J199" s="300"/>
      <c r="K199" s="300"/>
      <c r="L199" s="304"/>
      <c r="M199" s="305"/>
      <c r="N199" s="306"/>
      <c r="O199" s="306"/>
      <c r="P199" s="306"/>
      <c r="Q199" s="306"/>
      <c r="R199" s="306"/>
      <c r="S199" s="306"/>
      <c r="T199" s="307"/>
      <c r="U199" s="16"/>
      <c r="V199" s="16"/>
      <c r="W199" s="16"/>
      <c r="X199" s="16"/>
      <c r="Y199" s="16"/>
      <c r="Z199" s="16"/>
      <c r="AA199" s="16"/>
      <c r="AB199" s="16"/>
      <c r="AC199" s="16"/>
      <c r="AD199" s="16"/>
      <c r="AE199" s="16"/>
      <c r="AT199" s="308" t="s">
        <v>897</v>
      </c>
      <c r="AU199" s="308" t="s">
        <v>83</v>
      </c>
      <c r="AV199" s="16" t="s">
        <v>81</v>
      </c>
      <c r="AW199" s="16" t="s">
        <v>30</v>
      </c>
      <c r="AX199" s="16" t="s">
        <v>73</v>
      </c>
      <c r="AY199" s="308" t="s">
        <v>152</v>
      </c>
    </row>
    <row r="200" s="14" customFormat="1">
      <c r="A200" s="14"/>
      <c r="B200" s="276"/>
      <c r="C200" s="277"/>
      <c r="D200" s="235" t="s">
        <v>897</v>
      </c>
      <c r="E200" s="278" t="s">
        <v>1</v>
      </c>
      <c r="F200" s="279" t="s">
        <v>1650</v>
      </c>
      <c r="G200" s="277"/>
      <c r="H200" s="280">
        <v>0.23999999999999999</v>
      </c>
      <c r="I200" s="281"/>
      <c r="J200" s="277"/>
      <c r="K200" s="277"/>
      <c r="L200" s="282"/>
      <c r="M200" s="283"/>
      <c r="N200" s="284"/>
      <c r="O200" s="284"/>
      <c r="P200" s="284"/>
      <c r="Q200" s="284"/>
      <c r="R200" s="284"/>
      <c r="S200" s="284"/>
      <c r="T200" s="285"/>
      <c r="U200" s="14"/>
      <c r="V200" s="14"/>
      <c r="W200" s="14"/>
      <c r="X200" s="14"/>
      <c r="Y200" s="14"/>
      <c r="Z200" s="14"/>
      <c r="AA200" s="14"/>
      <c r="AB200" s="14"/>
      <c r="AC200" s="14"/>
      <c r="AD200" s="14"/>
      <c r="AE200" s="14"/>
      <c r="AT200" s="286" t="s">
        <v>897</v>
      </c>
      <c r="AU200" s="286" t="s">
        <v>83</v>
      </c>
      <c r="AV200" s="14" t="s">
        <v>83</v>
      </c>
      <c r="AW200" s="14" t="s">
        <v>30</v>
      </c>
      <c r="AX200" s="14" t="s">
        <v>73</v>
      </c>
      <c r="AY200" s="286" t="s">
        <v>152</v>
      </c>
    </row>
    <row r="201" s="15" customFormat="1">
      <c r="A201" s="15"/>
      <c r="B201" s="287"/>
      <c r="C201" s="288"/>
      <c r="D201" s="235" t="s">
        <v>897</v>
      </c>
      <c r="E201" s="289" t="s">
        <v>1</v>
      </c>
      <c r="F201" s="290" t="s">
        <v>899</v>
      </c>
      <c r="G201" s="288"/>
      <c r="H201" s="291">
        <v>1.754</v>
      </c>
      <c r="I201" s="292"/>
      <c r="J201" s="288"/>
      <c r="K201" s="288"/>
      <c r="L201" s="293"/>
      <c r="M201" s="294"/>
      <c r="N201" s="295"/>
      <c r="O201" s="295"/>
      <c r="P201" s="295"/>
      <c r="Q201" s="295"/>
      <c r="R201" s="295"/>
      <c r="S201" s="295"/>
      <c r="T201" s="296"/>
      <c r="U201" s="15"/>
      <c r="V201" s="15"/>
      <c r="W201" s="15"/>
      <c r="X201" s="15"/>
      <c r="Y201" s="15"/>
      <c r="Z201" s="15"/>
      <c r="AA201" s="15"/>
      <c r="AB201" s="15"/>
      <c r="AC201" s="15"/>
      <c r="AD201" s="15"/>
      <c r="AE201" s="15"/>
      <c r="AT201" s="297" t="s">
        <v>897</v>
      </c>
      <c r="AU201" s="297" t="s">
        <v>83</v>
      </c>
      <c r="AV201" s="15" t="s">
        <v>169</v>
      </c>
      <c r="AW201" s="15" t="s">
        <v>30</v>
      </c>
      <c r="AX201" s="15" t="s">
        <v>81</v>
      </c>
      <c r="AY201" s="297" t="s">
        <v>152</v>
      </c>
    </row>
    <row r="202" s="2" customFormat="1" ht="33" customHeight="1">
      <c r="A202" s="39"/>
      <c r="B202" s="40"/>
      <c r="C202" s="221" t="s">
        <v>8</v>
      </c>
      <c r="D202" s="221" t="s">
        <v>153</v>
      </c>
      <c r="E202" s="222" t="s">
        <v>1651</v>
      </c>
      <c r="F202" s="223" t="s">
        <v>1652</v>
      </c>
      <c r="G202" s="224" t="s">
        <v>700</v>
      </c>
      <c r="H202" s="225">
        <v>19.568000000000001</v>
      </c>
      <c r="I202" s="226"/>
      <c r="J202" s="227">
        <f>ROUND(I202*H202,2)</f>
        <v>0</v>
      </c>
      <c r="K202" s="228"/>
      <c r="L202" s="45"/>
      <c r="M202" s="229" t="s">
        <v>1</v>
      </c>
      <c r="N202" s="230" t="s">
        <v>38</v>
      </c>
      <c r="O202" s="92"/>
      <c r="P202" s="231">
        <f>O202*H202</f>
        <v>0</v>
      </c>
      <c r="Q202" s="231">
        <v>0</v>
      </c>
      <c r="R202" s="231">
        <f>Q202*H202</f>
        <v>0</v>
      </c>
      <c r="S202" s="231">
        <v>0</v>
      </c>
      <c r="T202" s="232">
        <f>S202*H202</f>
        <v>0</v>
      </c>
      <c r="U202" s="39"/>
      <c r="V202" s="39"/>
      <c r="W202" s="39"/>
      <c r="X202" s="39"/>
      <c r="Y202" s="39"/>
      <c r="Z202" s="39"/>
      <c r="AA202" s="39"/>
      <c r="AB202" s="39"/>
      <c r="AC202" s="39"/>
      <c r="AD202" s="39"/>
      <c r="AE202" s="39"/>
      <c r="AR202" s="233" t="s">
        <v>169</v>
      </c>
      <c r="AT202" s="233" t="s">
        <v>153</v>
      </c>
      <c r="AU202" s="233" t="s">
        <v>83</v>
      </c>
      <c r="AY202" s="18" t="s">
        <v>152</v>
      </c>
      <c r="BE202" s="234">
        <f>IF(N202="základní",J202,0)</f>
        <v>0</v>
      </c>
      <c r="BF202" s="234">
        <f>IF(N202="snížená",J202,0)</f>
        <v>0</v>
      </c>
      <c r="BG202" s="234">
        <f>IF(N202="zákl. přenesená",J202,0)</f>
        <v>0</v>
      </c>
      <c r="BH202" s="234">
        <f>IF(N202="sníž. přenesená",J202,0)</f>
        <v>0</v>
      </c>
      <c r="BI202" s="234">
        <f>IF(N202="nulová",J202,0)</f>
        <v>0</v>
      </c>
      <c r="BJ202" s="18" t="s">
        <v>81</v>
      </c>
      <c r="BK202" s="234">
        <f>ROUND(I202*H202,2)</f>
        <v>0</v>
      </c>
      <c r="BL202" s="18" t="s">
        <v>169</v>
      </c>
      <c r="BM202" s="233" t="s">
        <v>1653</v>
      </c>
    </row>
    <row r="203" s="2" customFormat="1">
      <c r="A203" s="39"/>
      <c r="B203" s="40"/>
      <c r="C203" s="41"/>
      <c r="D203" s="235" t="s">
        <v>159</v>
      </c>
      <c r="E203" s="41"/>
      <c r="F203" s="236" t="s">
        <v>1654</v>
      </c>
      <c r="G203" s="41"/>
      <c r="H203" s="41"/>
      <c r="I203" s="237"/>
      <c r="J203" s="41"/>
      <c r="K203" s="41"/>
      <c r="L203" s="45"/>
      <c r="M203" s="238"/>
      <c r="N203" s="239"/>
      <c r="O203" s="92"/>
      <c r="P203" s="92"/>
      <c r="Q203" s="92"/>
      <c r="R203" s="92"/>
      <c r="S203" s="92"/>
      <c r="T203" s="93"/>
      <c r="U203" s="39"/>
      <c r="V203" s="39"/>
      <c r="W203" s="39"/>
      <c r="X203" s="39"/>
      <c r="Y203" s="39"/>
      <c r="Z203" s="39"/>
      <c r="AA203" s="39"/>
      <c r="AB203" s="39"/>
      <c r="AC203" s="39"/>
      <c r="AD203" s="39"/>
      <c r="AE203" s="39"/>
      <c r="AT203" s="18" t="s">
        <v>159</v>
      </c>
      <c r="AU203" s="18" t="s">
        <v>83</v>
      </c>
    </row>
    <row r="204" s="16" customFormat="1">
      <c r="A204" s="16"/>
      <c r="B204" s="299"/>
      <c r="C204" s="300"/>
      <c r="D204" s="235" t="s">
        <v>897</v>
      </c>
      <c r="E204" s="301" t="s">
        <v>1</v>
      </c>
      <c r="F204" s="302" t="s">
        <v>1644</v>
      </c>
      <c r="G204" s="300"/>
      <c r="H204" s="301" t="s">
        <v>1</v>
      </c>
      <c r="I204" s="303"/>
      <c r="J204" s="300"/>
      <c r="K204" s="300"/>
      <c r="L204" s="304"/>
      <c r="M204" s="305"/>
      <c r="N204" s="306"/>
      <c r="O204" s="306"/>
      <c r="P204" s="306"/>
      <c r="Q204" s="306"/>
      <c r="R204" s="306"/>
      <c r="S204" s="306"/>
      <c r="T204" s="307"/>
      <c r="U204" s="16"/>
      <c r="V204" s="16"/>
      <c r="W204" s="16"/>
      <c r="X204" s="16"/>
      <c r="Y204" s="16"/>
      <c r="Z204" s="16"/>
      <c r="AA204" s="16"/>
      <c r="AB204" s="16"/>
      <c r="AC204" s="16"/>
      <c r="AD204" s="16"/>
      <c r="AE204" s="16"/>
      <c r="AT204" s="308" t="s">
        <v>897</v>
      </c>
      <c r="AU204" s="308" t="s">
        <v>83</v>
      </c>
      <c r="AV204" s="16" t="s">
        <v>81</v>
      </c>
      <c r="AW204" s="16" t="s">
        <v>30</v>
      </c>
      <c r="AX204" s="16" t="s">
        <v>73</v>
      </c>
      <c r="AY204" s="308" t="s">
        <v>152</v>
      </c>
    </row>
    <row r="205" s="16" customFormat="1">
      <c r="A205" s="16"/>
      <c r="B205" s="299"/>
      <c r="C205" s="300"/>
      <c r="D205" s="235" t="s">
        <v>897</v>
      </c>
      <c r="E205" s="301" t="s">
        <v>1</v>
      </c>
      <c r="F205" s="302" t="s">
        <v>1586</v>
      </c>
      <c r="G205" s="300"/>
      <c r="H205" s="301" t="s">
        <v>1</v>
      </c>
      <c r="I205" s="303"/>
      <c r="J205" s="300"/>
      <c r="K205" s="300"/>
      <c r="L205" s="304"/>
      <c r="M205" s="305"/>
      <c r="N205" s="306"/>
      <c r="O205" s="306"/>
      <c r="P205" s="306"/>
      <c r="Q205" s="306"/>
      <c r="R205" s="306"/>
      <c r="S205" s="306"/>
      <c r="T205" s="307"/>
      <c r="U205" s="16"/>
      <c r="V205" s="16"/>
      <c r="W205" s="16"/>
      <c r="X205" s="16"/>
      <c r="Y205" s="16"/>
      <c r="Z205" s="16"/>
      <c r="AA205" s="16"/>
      <c r="AB205" s="16"/>
      <c r="AC205" s="16"/>
      <c r="AD205" s="16"/>
      <c r="AE205" s="16"/>
      <c r="AT205" s="308" t="s">
        <v>897</v>
      </c>
      <c r="AU205" s="308" t="s">
        <v>83</v>
      </c>
      <c r="AV205" s="16" t="s">
        <v>81</v>
      </c>
      <c r="AW205" s="16" t="s">
        <v>30</v>
      </c>
      <c r="AX205" s="16" t="s">
        <v>73</v>
      </c>
      <c r="AY205" s="308" t="s">
        <v>152</v>
      </c>
    </row>
    <row r="206" s="14" customFormat="1">
      <c r="A206" s="14"/>
      <c r="B206" s="276"/>
      <c r="C206" s="277"/>
      <c r="D206" s="235" t="s">
        <v>897</v>
      </c>
      <c r="E206" s="278" t="s">
        <v>1</v>
      </c>
      <c r="F206" s="279" t="s">
        <v>1655</v>
      </c>
      <c r="G206" s="277"/>
      <c r="H206" s="280">
        <v>4.9279999999999999</v>
      </c>
      <c r="I206" s="281"/>
      <c r="J206" s="277"/>
      <c r="K206" s="277"/>
      <c r="L206" s="282"/>
      <c r="M206" s="283"/>
      <c r="N206" s="284"/>
      <c r="O206" s="284"/>
      <c r="P206" s="284"/>
      <c r="Q206" s="284"/>
      <c r="R206" s="284"/>
      <c r="S206" s="284"/>
      <c r="T206" s="285"/>
      <c r="U206" s="14"/>
      <c r="V206" s="14"/>
      <c r="W206" s="14"/>
      <c r="X206" s="14"/>
      <c r="Y206" s="14"/>
      <c r="Z206" s="14"/>
      <c r="AA206" s="14"/>
      <c r="AB206" s="14"/>
      <c r="AC206" s="14"/>
      <c r="AD206" s="14"/>
      <c r="AE206" s="14"/>
      <c r="AT206" s="286" t="s">
        <v>897</v>
      </c>
      <c r="AU206" s="286" t="s">
        <v>83</v>
      </c>
      <c r="AV206" s="14" t="s">
        <v>83</v>
      </c>
      <c r="AW206" s="14" t="s">
        <v>30</v>
      </c>
      <c r="AX206" s="14" t="s">
        <v>73</v>
      </c>
      <c r="AY206" s="286" t="s">
        <v>152</v>
      </c>
    </row>
    <row r="207" s="14" customFormat="1">
      <c r="A207" s="14"/>
      <c r="B207" s="276"/>
      <c r="C207" s="277"/>
      <c r="D207" s="235" t="s">
        <v>897</v>
      </c>
      <c r="E207" s="278" t="s">
        <v>1</v>
      </c>
      <c r="F207" s="279" t="s">
        <v>1656</v>
      </c>
      <c r="G207" s="277"/>
      <c r="H207" s="280">
        <v>1.4299999999999999</v>
      </c>
      <c r="I207" s="281"/>
      <c r="J207" s="277"/>
      <c r="K207" s="277"/>
      <c r="L207" s="282"/>
      <c r="M207" s="283"/>
      <c r="N207" s="284"/>
      <c r="O207" s="284"/>
      <c r="P207" s="284"/>
      <c r="Q207" s="284"/>
      <c r="R207" s="284"/>
      <c r="S207" s="284"/>
      <c r="T207" s="285"/>
      <c r="U207" s="14"/>
      <c r="V207" s="14"/>
      <c r="W207" s="14"/>
      <c r="X207" s="14"/>
      <c r="Y207" s="14"/>
      <c r="Z207" s="14"/>
      <c r="AA207" s="14"/>
      <c r="AB207" s="14"/>
      <c r="AC207" s="14"/>
      <c r="AD207" s="14"/>
      <c r="AE207" s="14"/>
      <c r="AT207" s="286" t="s">
        <v>897</v>
      </c>
      <c r="AU207" s="286" t="s">
        <v>83</v>
      </c>
      <c r="AV207" s="14" t="s">
        <v>83</v>
      </c>
      <c r="AW207" s="14" t="s">
        <v>30</v>
      </c>
      <c r="AX207" s="14" t="s">
        <v>73</v>
      </c>
      <c r="AY207" s="286" t="s">
        <v>152</v>
      </c>
    </row>
    <row r="208" s="16" customFormat="1">
      <c r="A208" s="16"/>
      <c r="B208" s="299"/>
      <c r="C208" s="300"/>
      <c r="D208" s="235" t="s">
        <v>897</v>
      </c>
      <c r="E208" s="301" t="s">
        <v>1</v>
      </c>
      <c r="F208" s="302" t="s">
        <v>1589</v>
      </c>
      <c r="G208" s="300"/>
      <c r="H208" s="301" t="s">
        <v>1</v>
      </c>
      <c r="I208" s="303"/>
      <c r="J208" s="300"/>
      <c r="K208" s="300"/>
      <c r="L208" s="304"/>
      <c r="M208" s="305"/>
      <c r="N208" s="306"/>
      <c r="O208" s="306"/>
      <c r="P208" s="306"/>
      <c r="Q208" s="306"/>
      <c r="R208" s="306"/>
      <c r="S208" s="306"/>
      <c r="T208" s="307"/>
      <c r="U208" s="16"/>
      <c r="V208" s="16"/>
      <c r="W208" s="16"/>
      <c r="X208" s="16"/>
      <c r="Y208" s="16"/>
      <c r="Z208" s="16"/>
      <c r="AA208" s="16"/>
      <c r="AB208" s="16"/>
      <c r="AC208" s="16"/>
      <c r="AD208" s="16"/>
      <c r="AE208" s="16"/>
      <c r="AT208" s="308" t="s">
        <v>897</v>
      </c>
      <c r="AU208" s="308" t="s">
        <v>83</v>
      </c>
      <c r="AV208" s="16" t="s">
        <v>81</v>
      </c>
      <c r="AW208" s="16" t="s">
        <v>30</v>
      </c>
      <c r="AX208" s="16" t="s">
        <v>73</v>
      </c>
      <c r="AY208" s="308" t="s">
        <v>152</v>
      </c>
    </row>
    <row r="209" s="14" customFormat="1">
      <c r="A209" s="14"/>
      <c r="B209" s="276"/>
      <c r="C209" s="277"/>
      <c r="D209" s="235" t="s">
        <v>897</v>
      </c>
      <c r="E209" s="278" t="s">
        <v>1</v>
      </c>
      <c r="F209" s="279" t="s">
        <v>1657</v>
      </c>
      <c r="G209" s="277"/>
      <c r="H209" s="280">
        <v>4.3399999999999999</v>
      </c>
      <c r="I209" s="281"/>
      <c r="J209" s="277"/>
      <c r="K209" s="277"/>
      <c r="L209" s="282"/>
      <c r="M209" s="283"/>
      <c r="N209" s="284"/>
      <c r="O209" s="284"/>
      <c r="P209" s="284"/>
      <c r="Q209" s="284"/>
      <c r="R209" s="284"/>
      <c r="S209" s="284"/>
      <c r="T209" s="285"/>
      <c r="U209" s="14"/>
      <c r="V209" s="14"/>
      <c r="W209" s="14"/>
      <c r="X209" s="14"/>
      <c r="Y209" s="14"/>
      <c r="Z209" s="14"/>
      <c r="AA209" s="14"/>
      <c r="AB209" s="14"/>
      <c r="AC209" s="14"/>
      <c r="AD209" s="14"/>
      <c r="AE209" s="14"/>
      <c r="AT209" s="286" t="s">
        <v>897</v>
      </c>
      <c r="AU209" s="286" t="s">
        <v>83</v>
      </c>
      <c r="AV209" s="14" t="s">
        <v>83</v>
      </c>
      <c r="AW209" s="14" t="s">
        <v>30</v>
      </c>
      <c r="AX209" s="14" t="s">
        <v>73</v>
      </c>
      <c r="AY209" s="286" t="s">
        <v>152</v>
      </c>
    </row>
    <row r="210" s="14" customFormat="1">
      <c r="A210" s="14"/>
      <c r="B210" s="276"/>
      <c r="C210" s="277"/>
      <c r="D210" s="235" t="s">
        <v>897</v>
      </c>
      <c r="E210" s="278" t="s">
        <v>1</v>
      </c>
      <c r="F210" s="279" t="s">
        <v>1658</v>
      </c>
      <c r="G210" s="277"/>
      <c r="H210" s="280">
        <v>1.8200000000000001</v>
      </c>
      <c r="I210" s="281"/>
      <c r="J210" s="277"/>
      <c r="K210" s="277"/>
      <c r="L210" s="282"/>
      <c r="M210" s="283"/>
      <c r="N210" s="284"/>
      <c r="O210" s="284"/>
      <c r="P210" s="284"/>
      <c r="Q210" s="284"/>
      <c r="R210" s="284"/>
      <c r="S210" s="284"/>
      <c r="T210" s="285"/>
      <c r="U210" s="14"/>
      <c r="V210" s="14"/>
      <c r="W210" s="14"/>
      <c r="X210" s="14"/>
      <c r="Y210" s="14"/>
      <c r="Z210" s="14"/>
      <c r="AA210" s="14"/>
      <c r="AB210" s="14"/>
      <c r="AC210" s="14"/>
      <c r="AD210" s="14"/>
      <c r="AE210" s="14"/>
      <c r="AT210" s="286" t="s">
        <v>897</v>
      </c>
      <c r="AU210" s="286" t="s">
        <v>83</v>
      </c>
      <c r="AV210" s="14" t="s">
        <v>83</v>
      </c>
      <c r="AW210" s="14" t="s">
        <v>30</v>
      </c>
      <c r="AX210" s="14" t="s">
        <v>73</v>
      </c>
      <c r="AY210" s="286" t="s">
        <v>152</v>
      </c>
    </row>
    <row r="211" s="14" customFormat="1">
      <c r="A211" s="14"/>
      <c r="B211" s="276"/>
      <c r="C211" s="277"/>
      <c r="D211" s="235" t="s">
        <v>897</v>
      </c>
      <c r="E211" s="278" t="s">
        <v>1</v>
      </c>
      <c r="F211" s="279" t="s">
        <v>1659</v>
      </c>
      <c r="G211" s="277"/>
      <c r="H211" s="280">
        <v>0.65000000000000002</v>
      </c>
      <c r="I211" s="281"/>
      <c r="J211" s="277"/>
      <c r="K211" s="277"/>
      <c r="L211" s="282"/>
      <c r="M211" s="283"/>
      <c r="N211" s="284"/>
      <c r="O211" s="284"/>
      <c r="P211" s="284"/>
      <c r="Q211" s="284"/>
      <c r="R211" s="284"/>
      <c r="S211" s="284"/>
      <c r="T211" s="285"/>
      <c r="U211" s="14"/>
      <c r="V211" s="14"/>
      <c r="W211" s="14"/>
      <c r="X211" s="14"/>
      <c r="Y211" s="14"/>
      <c r="Z211" s="14"/>
      <c r="AA211" s="14"/>
      <c r="AB211" s="14"/>
      <c r="AC211" s="14"/>
      <c r="AD211" s="14"/>
      <c r="AE211" s="14"/>
      <c r="AT211" s="286" t="s">
        <v>897</v>
      </c>
      <c r="AU211" s="286" t="s">
        <v>83</v>
      </c>
      <c r="AV211" s="14" t="s">
        <v>83</v>
      </c>
      <c r="AW211" s="14" t="s">
        <v>30</v>
      </c>
      <c r="AX211" s="14" t="s">
        <v>73</v>
      </c>
      <c r="AY211" s="286" t="s">
        <v>152</v>
      </c>
    </row>
    <row r="212" s="16" customFormat="1">
      <c r="A212" s="16"/>
      <c r="B212" s="299"/>
      <c r="C212" s="300"/>
      <c r="D212" s="235" t="s">
        <v>897</v>
      </c>
      <c r="E212" s="301" t="s">
        <v>1</v>
      </c>
      <c r="F212" s="302" t="s">
        <v>1593</v>
      </c>
      <c r="G212" s="300"/>
      <c r="H212" s="301" t="s">
        <v>1</v>
      </c>
      <c r="I212" s="303"/>
      <c r="J212" s="300"/>
      <c r="K212" s="300"/>
      <c r="L212" s="304"/>
      <c r="M212" s="305"/>
      <c r="N212" s="306"/>
      <c r="O212" s="306"/>
      <c r="P212" s="306"/>
      <c r="Q212" s="306"/>
      <c r="R212" s="306"/>
      <c r="S212" s="306"/>
      <c r="T212" s="307"/>
      <c r="U212" s="16"/>
      <c r="V212" s="16"/>
      <c r="W212" s="16"/>
      <c r="X212" s="16"/>
      <c r="Y212" s="16"/>
      <c r="Z212" s="16"/>
      <c r="AA212" s="16"/>
      <c r="AB212" s="16"/>
      <c r="AC212" s="16"/>
      <c r="AD212" s="16"/>
      <c r="AE212" s="16"/>
      <c r="AT212" s="308" t="s">
        <v>897</v>
      </c>
      <c r="AU212" s="308" t="s">
        <v>83</v>
      </c>
      <c r="AV212" s="16" t="s">
        <v>81</v>
      </c>
      <c r="AW212" s="16" t="s">
        <v>30</v>
      </c>
      <c r="AX212" s="16" t="s">
        <v>73</v>
      </c>
      <c r="AY212" s="308" t="s">
        <v>152</v>
      </c>
    </row>
    <row r="213" s="14" customFormat="1">
      <c r="A213" s="14"/>
      <c r="B213" s="276"/>
      <c r="C213" s="277"/>
      <c r="D213" s="235" t="s">
        <v>897</v>
      </c>
      <c r="E213" s="278" t="s">
        <v>1</v>
      </c>
      <c r="F213" s="279" t="s">
        <v>1660</v>
      </c>
      <c r="G213" s="277"/>
      <c r="H213" s="280">
        <v>2.3999999999999999</v>
      </c>
      <c r="I213" s="281"/>
      <c r="J213" s="277"/>
      <c r="K213" s="277"/>
      <c r="L213" s="282"/>
      <c r="M213" s="283"/>
      <c r="N213" s="284"/>
      <c r="O213" s="284"/>
      <c r="P213" s="284"/>
      <c r="Q213" s="284"/>
      <c r="R213" s="284"/>
      <c r="S213" s="284"/>
      <c r="T213" s="285"/>
      <c r="U213" s="14"/>
      <c r="V213" s="14"/>
      <c r="W213" s="14"/>
      <c r="X213" s="14"/>
      <c r="Y213" s="14"/>
      <c r="Z213" s="14"/>
      <c r="AA213" s="14"/>
      <c r="AB213" s="14"/>
      <c r="AC213" s="14"/>
      <c r="AD213" s="14"/>
      <c r="AE213" s="14"/>
      <c r="AT213" s="286" t="s">
        <v>897</v>
      </c>
      <c r="AU213" s="286" t="s">
        <v>83</v>
      </c>
      <c r="AV213" s="14" t="s">
        <v>83</v>
      </c>
      <c r="AW213" s="14" t="s">
        <v>30</v>
      </c>
      <c r="AX213" s="14" t="s">
        <v>73</v>
      </c>
      <c r="AY213" s="286" t="s">
        <v>152</v>
      </c>
    </row>
    <row r="214" s="14" customFormat="1">
      <c r="A214" s="14"/>
      <c r="B214" s="276"/>
      <c r="C214" s="277"/>
      <c r="D214" s="235" t="s">
        <v>897</v>
      </c>
      <c r="E214" s="278" t="s">
        <v>1</v>
      </c>
      <c r="F214" s="279" t="s">
        <v>1661</v>
      </c>
      <c r="G214" s="277"/>
      <c r="H214" s="280">
        <v>4</v>
      </c>
      <c r="I214" s="281"/>
      <c r="J214" s="277"/>
      <c r="K214" s="277"/>
      <c r="L214" s="282"/>
      <c r="M214" s="283"/>
      <c r="N214" s="284"/>
      <c r="O214" s="284"/>
      <c r="P214" s="284"/>
      <c r="Q214" s="284"/>
      <c r="R214" s="284"/>
      <c r="S214" s="284"/>
      <c r="T214" s="285"/>
      <c r="U214" s="14"/>
      <c r="V214" s="14"/>
      <c r="W214" s="14"/>
      <c r="X214" s="14"/>
      <c r="Y214" s="14"/>
      <c r="Z214" s="14"/>
      <c r="AA214" s="14"/>
      <c r="AB214" s="14"/>
      <c r="AC214" s="14"/>
      <c r="AD214" s="14"/>
      <c r="AE214" s="14"/>
      <c r="AT214" s="286" t="s">
        <v>897</v>
      </c>
      <c r="AU214" s="286" t="s">
        <v>83</v>
      </c>
      <c r="AV214" s="14" t="s">
        <v>83</v>
      </c>
      <c r="AW214" s="14" t="s">
        <v>30</v>
      </c>
      <c r="AX214" s="14" t="s">
        <v>73</v>
      </c>
      <c r="AY214" s="286" t="s">
        <v>152</v>
      </c>
    </row>
    <row r="215" s="15" customFormat="1">
      <c r="A215" s="15"/>
      <c r="B215" s="287"/>
      <c r="C215" s="288"/>
      <c r="D215" s="235" t="s">
        <v>897</v>
      </c>
      <c r="E215" s="289" t="s">
        <v>1</v>
      </c>
      <c r="F215" s="290" t="s">
        <v>899</v>
      </c>
      <c r="G215" s="288"/>
      <c r="H215" s="291">
        <v>19.568000000000001</v>
      </c>
      <c r="I215" s="292"/>
      <c r="J215" s="288"/>
      <c r="K215" s="288"/>
      <c r="L215" s="293"/>
      <c r="M215" s="294"/>
      <c r="N215" s="295"/>
      <c r="O215" s="295"/>
      <c r="P215" s="295"/>
      <c r="Q215" s="295"/>
      <c r="R215" s="295"/>
      <c r="S215" s="295"/>
      <c r="T215" s="296"/>
      <c r="U215" s="15"/>
      <c r="V215" s="15"/>
      <c r="W215" s="15"/>
      <c r="X215" s="15"/>
      <c r="Y215" s="15"/>
      <c r="Z215" s="15"/>
      <c r="AA215" s="15"/>
      <c r="AB215" s="15"/>
      <c r="AC215" s="15"/>
      <c r="AD215" s="15"/>
      <c r="AE215" s="15"/>
      <c r="AT215" s="297" t="s">
        <v>897</v>
      </c>
      <c r="AU215" s="297" t="s">
        <v>83</v>
      </c>
      <c r="AV215" s="15" t="s">
        <v>169</v>
      </c>
      <c r="AW215" s="15" t="s">
        <v>30</v>
      </c>
      <c r="AX215" s="15" t="s">
        <v>81</v>
      </c>
      <c r="AY215" s="297" t="s">
        <v>152</v>
      </c>
    </row>
    <row r="216" s="2" customFormat="1" ht="33" customHeight="1">
      <c r="A216" s="39"/>
      <c r="B216" s="40"/>
      <c r="C216" s="221" t="s">
        <v>225</v>
      </c>
      <c r="D216" s="221" t="s">
        <v>153</v>
      </c>
      <c r="E216" s="222" t="s">
        <v>1662</v>
      </c>
      <c r="F216" s="223" t="s">
        <v>1663</v>
      </c>
      <c r="G216" s="224" t="s">
        <v>700</v>
      </c>
      <c r="H216" s="225">
        <v>20.373999999999999</v>
      </c>
      <c r="I216" s="226"/>
      <c r="J216" s="227">
        <f>ROUND(I216*H216,2)</f>
        <v>0</v>
      </c>
      <c r="K216" s="228"/>
      <c r="L216" s="45"/>
      <c r="M216" s="229" t="s">
        <v>1</v>
      </c>
      <c r="N216" s="230" t="s">
        <v>38</v>
      </c>
      <c r="O216" s="92"/>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169</v>
      </c>
      <c r="AT216" s="233" t="s">
        <v>153</v>
      </c>
      <c r="AU216" s="233" t="s">
        <v>83</v>
      </c>
      <c r="AY216" s="18" t="s">
        <v>152</v>
      </c>
      <c r="BE216" s="234">
        <f>IF(N216="základní",J216,0)</f>
        <v>0</v>
      </c>
      <c r="BF216" s="234">
        <f>IF(N216="snížená",J216,0)</f>
        <v>0</v>
      </c>
      <c r="BG216" s="234">
        <f>IF(N216="zákl. přenesená",J216,0)</f>
        <v>0</v>
      </c>
      <c r="BH216" s="234">
        <f>IF(N216="sníž. přenesená",J216,0)</f>
        <v>0</v>
      </c>
      <c r="BI216" s="234">
        <f>IF(N216="nulová",J216,0)</f>
        <v>0</v>
      </c>
      <c r="BJ216" s="18" t="s">
        <v>81</v>
      </c>
      <c r="BK216" s="234">
        <f>ROUND(I216*H216,2)</f>
        <v>0</v>
      </c>
      <c r="BL216" s="18" t="s">
        <v>169</v>
      </c>
      <c r="BM216" s="233" t="s">
        <v>1664</v>
      </c>
    </row>
    <row r="217" s="2" customFormat="1">
      <c r="A217" s="39"/>
      <c r="B217" s="40"/>
      <c r="C217" s="41"/>
      <c r="D217" s="235" t="s">
        <v>159</v>
      </c>
      <c r="E217" s="41"/>
      <c r="F217" s="236" t="s">
        <v>1665</v>
      </c>
      <c r="G217" s="41"/>
      <c r="H217" s="41"/>
      <c r="I217" s="237"/>
      <c r="J217" s="41"/>
      <c r="K217" s="41"/>
      <c r="L217" s="45"/>
      <c r="M217" s="238"/>
      <c r="N217" s="239"/>
      <c r="O217" s="92"/>
      <c r="P217" s="92"/>
      <c r="Q217" s="92"/>
      <c r="R217" s="92"/>
      <c r="S217" s="92"/>
      <c r="T217" s="93"/>
      <c r="U217" s="39"/>
      <c r="V217" s="39"/>
      <c r="W217" s="39"/>
      <c r="X217" s="39"/>
      <c r="Y217" s="39"/>
      <c r="Z217" s="39"/>
      <c r="AA217" s="39"/>
      <c r="AB217" s="39"/>
      <c r="AC217" s="39"/>
      <c r="AD217" s="39"/>
      <c r="AE217" s="39"/>
      <c r="AT217" s="18" t="s">
        <v>159</v>
      </c>
      <c r="AU217" s="18" t="s">
        <v>83</v>
      </c>
    </row>
    <row r="218" s="16" customFormat="1">
      <c r="A218" s="16"/>
      <c r="B218" s="299"/>
      <c r="C218" s="300"/>
      <c r="D218" s="235" t="s">
        <v>897</v>
      </c>
      <c r="E218" s="301" t="s">
        <v>1</v>
      </c>
      <c r="F218" s="302" t="s">
        <v>1603</v>
      </c>
      <c r="G218" s="300"/>
      <c r="H218" s="301" t="s">
        <v>1</v>
      </c>
      <c r="I218" s="303"/>
      <c r="J218" s="300"/>
      <c r="K218" s="300"/>
      <c r="L218" s="304"/>
      <c r="M218" s="305"/>
      <c r="N218" s="306"/>
      <c r="O218" s="306"/>
      <c r="P218" s="306"/>
      <c r="Q218" s="306"/>
      <c r="R218" s="306"/>
      <c r="S218" s="306"/>
      <c r="T218" s="307"/>
      <c r="U218" s="16"/>
      <c r="V218" s="16"/>
      <c r="W218" s="16"/>
      <c r="X218" s="16"/>
      <c r="Y218" s="16"/>
      <c r="Z218" s="16"/>
      <c r="AA218" s="16"/>
      <c r="AB218" s="16"/>
      <c r="AC218" s="16"/>
      <c r="AD218" s="16"/>
      <c r="AE218" s="16"/>
      <c r="AT218" s="308" t="s">
        <v>897</v>
      </c>
      <c r="AU218" s="308" t="s">
        <v>83</v>
      </c>
      <c r="AV218" s="16" t="s">
        <v>81</v>
      </c>
      <c r="AW218" s="16" t="s">
        <v>30</v>
      </c>
      <c r="AX218" s="16" t="s">
        <v>73</v>
      </c>
      <c r="AY218" s="308" t="s">
        <v>152</v>
      </c>
    </row>
    <row r="219" s="14" customFormat="1">
      <c r="A219" s="14"/>
      <c r="B219" s="276"/>
      <c r="C219" s="277"/>
      <c r="D219" s="235" t="s">
        <v>897</v>
      </c>
      <c r="E219" s="278" t="s">
        <v>1</v>
      </c>
      <c r="F219" s="279" t="s">
        <v>1666</v>
      </c>
      <c r="G219" s="277"/>
      <c r="H219" s="280">
        <v>21.504000000000001</v>
      </c>
      <c r="I219" s="281"/>
      <c r="J219" s="277"/>
      <c r="K219" s="277"/>
      <c r="L219" s="282"/>
      <c r="M219" s="283"/>
      <c r="N219" s="284"/>
      <c r="O219" s="284"/>
      <c r="P219" s="284"/>
      <c r="Q219" s="284"/>
      <c r="R219" s="284"/>
      <c r="S219" s="284"/>
      <c r="T219" s="285"/>
      <c r="U219" s="14"/>
      <c r="V219" s="14"/>
      <c r="W219" s="14"/>
      <c r="X219" s="14"/>
      <c r="Y219" s="14"/>
      <c r="Z219" s="14"/>
      <c r="AA219" s="14"/>
      <c r="AB219" s="14"/>
      <c r="AC219" s="14"/>
      <c r="AD219" s="14"/>
      <c r="AE219" s="14"/>
      <c r="AT219" s="286" t="s">
        <v>897</v>
      </c>
      <c r="AU219" s="286" t="s">
        <v>83</v>
      </c>
      <c r="AV219" s="14" t="s">
        <v>83</v>
      </c>
      <c r="AW219" s="14" t="s">
        <v>30</v>
      </c>
      <c r="AX219" s="14" t="s">
        <v>73</v>
      </c>
      <c r="AY219" s="286" t="s">
        <v>152</v>
      </c>
    </row>
    <row r="220" s="14" customFormat="1">
      <c r="A220" s="14"/>
      <c r="B220" s="276"/>
      <c r="C220" s="277"/>
      <c r="D220" s="235" t="s">
        <v>897</v>
      </c>
      <c r="E220" s="278" t="s">
        <v>1</v>
      </c>
      <c r="F220" s="279" t="s">
        <v>1667</v>
      </c>
      <c r="G220" s="277"/>
      <c r="H220" s="280">
        <v>-1.1299999999999999</v>
      </c>
      <c r="I220" s="281"/>
      <c r="J220" s="277"/>
      <c r="K220" s="277"/>
      <c r="L220" s="282"/>
      <c r="M220" s="283"/>
      <c r="N220" s="284"/>
      <c r="O220" s="284"/>
      <c r="P220" s="284"/>
      <c r="Q220" s="284"/>
      <c r="R220" s="284"/>
      <c r="S220" s="284"/>
      <c r="T220" s="285"/>
      <c r="U220" s="14"/>
      <c r="V220" s="14"/>
      <c r="W220" s="14"/>
      <c r="X220" s="14"/>
      <c r="Y220" s="14"/>
      <c r="Z220" s="14"/>
      <c r="AA220" s="14"/>
      <c r="AB220" s="14"/>
      <c r="AC220" s="14"/>
      <c r="AD220" s="14"/>
      <c r="AE220" s="14"/>
      <c r="AT220" s="286" t="s">
        <v>897</v>
      </c>
      <c r="AU220" s="286" t="s">
        <v>83</v>
      </c>
      <c r="AV220" s="14" t="s">
        <v>83</v>
      </c>
      <c r="AW220" s="14" t="s">
        <v>30</v>
      </c>
      <c r="AX220" s="14" t="s">
        <v>73</v>
      </c>
      <c r="AY220" s="286" t="s">
        <v>152</v>
      </c>
    </row>
    <row r="221" s="15" customFormat="1">
      <c r="A221" s="15"/>
      <c r="B221" s="287"/>
      <c r="C221" s="288"/>
      <c r="D221" s="235" t="s">
        <v>897</v>
      </c>
      <c r="E221" s="289" t="s">
        <v>1</v>
      </c>
      <c r="F221" s="290" t="s">
        <v>899</v>
      </c>
      <c r="G221" s="288"/>
      <c r="H221" s="291">
        <v>20.374000000000002</v>
      </c>
      <c r="I221" s="292"/>
      <c r="J221" s="288"/>
      <c r="K221" s="288"/>
      <c r="L221" s="293"/>
      <c r="M221" s="294"/>
      <c r="N221" s="295"/>
      <c r="O221" s="295"/>
      <c r="P221" s="295"/>
      <c r="Q221" s="295"/>
      <c r="R221" s="295"/>
      <c r="S221" s="295"/>
      <c r="T221" s="296"/>
      <c r="U221" s="15"/>
      <c r="V221" s="15"/>
      <c r="W221" s="15"/>
      <c r="X221" s="15"/>
      <c r="Y221" s="15"/>
      <c r="Z221" s="15"/>
      <c r="AA221" s="15"/>
      <c r="AB221" s="15"/>
      <c r="AC221" s="15"/>
      <c r="AD221" s="15"/>
      <c r="AE221" s="15"/>
      <c r="AT221" s="297" t="s">
        <v>897</v>
      </c>
      <c r="AU221" s="297" t="s">
        <v>83</v>
      </c>
      <c r="AV221" s="15" t="s">
        <v>169</v>
      </c>
      <c r="AW221" s="15" t="s">
        <v>30</v>
      </c>
      <c r="AX221" s="15" t="s">
        <v>81</v>
      </c>
      <c r="AY221" s="297" t="s">
        <v>152</v>
      </c>
    </row>
    <row r="222" s="2" customFormat="1" ht="33" customHeight="1">
      <c r="A222" s="39"/>
      <c r="B222" s="40"/>
      <c r="C222" s="221" t="s">
        <v>230</v>
      </c>
      <c r="D222" s="221" t="s">
        <v>153</v>
      </c>
      <c r="E222" s="222" t="s">
        <v>1668</v>
      </c>
      <c r="F222" s="223" t="s">
        <v>1669</v>
      </c>
      <c r="G222" s="224" t="s">
        <v>700</v>
      </c>
      <c r="H222" s="225">
        <v>13.664</v>
      </c>
      <c r="I222" s="226"/>
      <c r="J222" s="227">
        <f>ROUND(I222*H222,2)</f>
        <v>0</v>
      </c>
      <c r="K222" s="228"/>
      <c r="L222" s="45"/>
      <c r="M222" s="229" t="s">
        <v>1</v>
      </c>
      <c r="N222" s="230" t="s">
        <v>38</v>
      </c>
      <c r="O222" s="92"/>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169</v>
      </c>
      <c r="AT222" s="233" t="s">
        <v>153</v>
      </c>
      <c r="AU222" s="233" t="s">
        <v>83</v>
      </c>
      <c r="AY222" s="18" t="s">
        <v>152</v>
      </c>
      <c r="BE222" s="234">
        <f>IF(N222="základní",J222,0)</f>
        <v>0</v>
      </c>
      <c r="BF222" s="234">
        <f>IF(N222="snížená",J222,0)</f>
        <v>0</v>
      </c>
      <c r="BG222" s="234">
        <f>IF(N222="zákl. přenesená",J222,0)</f>
        <v>0</v>
      </c>
      <c r="BH222" s="234">
        <f>IF(N222="sníž. přenesená",J222,0)</f>
        <v>0</v>
      </c>
      <c r="BI222" s="234">
        <f>IF(N222="nulová",J222,0)</f>
        <v>0</v>
      </c>
      <c r="BJ222" s="18" t="s">
        <v>81</v>
      </c>
      <c r="BK222" s="234">
        <f>ROUND(I222*H222,2)</f>
        <v>0</v>
      </c>
      <c r="BL222" s="18" t="s">
        <v>169</v>
      </c>
      <c r="BM222" s="233" t="s">
        <v>1670</v>
      </c>
    </row>
    <row r="223" s="2" customFormat="1">
      <c r="A223" s="39"/>
      <c r="B223" s="40"/>
      <c r="C223" s="41"/>
      <c r="D223" s="235" t="s">
        <v>159</v>
      </c>
      <c r="E223" s="41"/>
      <c r="F223" s="236" t="s">
        <v>1671</v>
      </c>
      <c r="G223" s="41"/>
      <c r="H223" s="41"/>
      <c r="I223" s="237"/>
      <c r="J223" s="41"/>
      <c r="K223" s="41"/>
      <c r="L223" s="45"/>
      <c r="M223" s="238"/>
      <c r="N223" s="239"/>
      <c r="O223" s="92"/>
      <c r="P223" s="92"/>
      <c r="Q223" s="92"/>
      <c r="R223" s="92"/>
      <c r="S223" s="92"/>
      <c r="T223" s="93"/>
      <c r="U223" s="39"/>
      <c r="V223" s="39"/>
      <c r="W223" s="39"/>
      <c r="X223" s="39"/>
      <c r="Y223" s="39"/>
      <c r="Z223" s="39"/>
      <c r="AA223" s="39"/>
      <c r="AB223" s="39"/>
      <c r="AC223" s="39"/>
      <c r="AD223" s="39"/>
      <c r="AE223" s="39"/>
      <c r="AT223" s="18" t="s">
        <v>159</v>
      </c>
      <c r="AU223" s="18" t="s">
        <v>83</v>
      </c>
    </row>
    <row r="224" s="16" customFormat="1">
      <c r="A224" s="16"/>
      <c r="B224" s="299"/>
      <c r="C224" s="300"/>
      <c r="D224" s="235" t="s">
        <v>897</v>
      </c>
      <c r="E224" s="301" t="s">
        <v>1</v>
      </c>
      <c r="F224" s="302" t="s">
        <v>1603</v>
      </c>
      <c r="G224" s="300"/>
      <c r="H224" s="301" t="s">
        <v>1</v>
      </c>
      <c r="I224" s="303"/>
      <c r="J224" s="300"/>
      <c r="K224" s="300"/>
      <c r="L224" s="304"/>
      <c r="M224" s="305"/>
      <c r="N224" s="306"/>
      <c r="O224" s="306"/>
      <c r="P224" s="306"/>
      <c r="Q224" s="306"/>
      <c r="R224" s="306"/>
      <c r="S224" s="306"/>
      <c r="T224" s="307"/>
      <c r="U224" s="16"/>
      <c r="V224" s="16"/>
      <c r="W224" s="16"/>
      <c r="X224" s="16"/>
      <c r="Y224" s="16"/>
      <c r="Z224" s="16"/>
      <c r="AA224" s="16"/>
      <c r="AB224" s="16"/>
      <c r="AC224" s="16"/>
      <c r="AD224" s="16"/>
      <c r="AE224" s="16"/>
      <c r="AT224" s="308" t="s">
        <v>897</v>
      </c>
      <c r="AU224" s="308" t="s">
        <v>83</v>
      </c>
      <c r="AV224" s="16" t="s">
        <v>81</v>
      </c>
      <c r="AW224" s="16" t="s">
        <v>30</v>
      </c>
      <c r="AX224" s="16" t="s">
        <v>73</v>
      </c>
      <c r="AY224" s="308" t="s">
        <v>152</v>
      </c>
    </row>
    <row r="225" s="14" customFormat="1">
      <c r="A225" s="14"/>
      <c r="B225" s="276"/>
      <c r="C225" s="277"/>
      <c r="D225" s="235" t="s">
        <v>897</v>
      </c>
      <c r="E225" s="278" t="s">
        <v>1</v>
      </c>
      <c r="F225" s="279" t="s">
        <v>1672</v>
      </c>
      <c r="G225" s="277"/>
      <c r="H225" s="280">
        <v>15.359999999999999</v>
      </c>
      <c r="I225" s="281"/>
      <c r="J225" s="277"/>
      <c r="K225" s="277"/>
      <c r="L225" s="282"/>
      <c r="M225" s="283"/>
      <c r="N225" s="284"/>
      <c r="O225" s="284"/>
      <c r="P225" s="284"/>
      <c r="Q225" s="284"/>
      <c r="R225" s="284"/>
      <c r="S225" s="284"/>
      <c r="T225" s="285"/>
      <c r="U225" s="14"/>
      <c r="V225" s="14"/>
      <c r="W225" s="14"/>
      <c r="X225" s="14"/>
      <c r="Y225" s="14"/>
      <c r="Z225" s="14"/>
      <c r="AA225" s="14"/>
      <c r="AB225" s="14"/>
      <c r="AC225" s="14"/>
      <c r="AD225" s="14"/>
      <c r="AE225" s="14"/>
      <c r="AT225" s="286" t="s">
        <v>897</v>
      </c>
      <c r="AU225" s="286" t="s">
        <v>83</v>
      </c>
      <c r="AV225" s="14" t="s">
        <v>83</v>
      </c>
      <c r="AW225" s="14" t="s">
        <v>30</v>
      </c>
      <c r="AX225" s="14" t="s">
        <v>73</v>
      </c>
      <c r="AY225" s="286" t="s">
        <v>152</v>
      </c>
    </row>
    <row r="226" s="14" customFormat="1">
      <c r="A226" s="14"/>
      <c r="B226" s="276"/>
      <c r="C226" s="277"/>
      <c r="D226" s="235" t="s">
        <v>897</v>
      </c>
      <c r="E226" s="278" t="s">
        <v>1</v>
      </c>
      <c r="F226" s="279" t="s">
        <v>1673</v>
      </c>
      <c r="G226" s="277"/>
      <c r="H226" s="280">
        <v>-1.696</v>
      </c>
      <c r="I226" s="281"/>
      <c r="J226" s="277"/>
      <c r="K226" s="277"/>
      <c r="L226" s="282"/>
      <c r="M226" s="283"/>
      <c r="N226" s="284"/>
      <c r="O226" s="284"/>
      <c r="P226" s="284"/>
      <c r="Q226" s="284"/>
      <c r="R226" s="284"/>
      <c r="S226" s="284"/>
      <c r="T226" s="285"/>
      <c r="U226" s="14"/>
      <c r="V226" s="14"/>
      <c r="W226" s="14"/>
      <c r="X226" s="14"/>
      <c r="Y226" s="14"/>
      <c r="Z226" s="14"/>
      <c r="AA226" s="14"/>
      <c r="AB226" s="14"/>
      <c r="AC226" s="14"/>
      <c r="AD226" s="14"/>
      <c r="AE226" s="14"/>
      <c r="AT226" s="286" t="s">
        <v>897</v>
      </c>
      <c r="AU226" s="286" t="s">
        <v>83</v>
      </c>
      <c r="AV226" s="14" t="s">
        <v>83</v>
      </c>
      <c r="AW226" s="14" t="s">
        <v>30</v>
      </c>
      <c r="AX226" s="14" t="s">
        <v>73</v>
      </c>
      <c r="AY226" s="286" t="s">
        <v>152</v>
      </c>
    </row>
    <row r="227" s="15" customFormat="1">
      <c r="A227" s="15"/>
      <c r="B227" s="287"/>
      <c r="C227" s="288"/>
      <c r="D227" s="235" t="s">
        <v>897</v>
      </c>
      <c r="E227" s="289" t="s">
        <v>1</v>
      </c>
      <c r="F227" s="290" t="s">
        <v>899</v>
      </c>
      <c r="G227" s="288"/>
      <c r="H227" s="291">
        <v>13.664</v>
      </c>
      <c r="I227" s="292"/>
      <c r="J227" s="288"/>
      <c r="K227" s="288"/>
      <c r="L227" s="293"/>
      <c r="M227" s="294"/>
      <c r="N227" s="295"/>
      <c r="O227" s="295"/>
      <c r="P227" s="295"/>
      <c r="Q227" s="295"/>
      <c r="R227" s="295"/>
      <c r="S227" s="295"/>
      <c r="T227" s="296"/>
      <c r="U227" s="15"/>
      <c r="V227" s="15"/>
      <c r="W227" s="15"/>
      <c r="X227" s="15"/>
      <c r="Y227" s="15"/>
      <c r="Z227" s="15"/>
      <c r="AA227" s="15"/>
      <c r="AB227" s="15"/>
      <c r="AC227" s="15"/>
      <c r="AD227" s="15"/>
      <c r="AE227" s="15"/>
      <c r="AT227" s="297" t="s">
        <v>897</v>
      </c>
      <c r="AU227" s="297" t="s">
        <v>83</v>
      </c>
      <c r="AV227" s="15" t="s">
        <v>169</v>
      </c>
      <c r="AW227" s="15" t="s">
        <v>30</v>
      </c>
      <c r="AX227" s="15" t="s">
        <v>81</v>
      </c>
      <c r="AY227" s="297" t="s">
        <v>152</v>
      </c>
    </row>
    <row r="228" s="2" customFormat="1" ht="21.75" customHeight="1">
      <c r="A228" s="39"/>
      <c r="B228" s="40"/>
      <c r="C228" s="221" t="s">
        <v>234</v>
      </c>
      <c r="D228" s="221" t="s">
        <v>153</v>
      </c>
      <c r="E228" s="222" t="s">
        <v>1674</v>
      </c>
      <c r="F228" s="223" t="s">
        <v>1675</v>
      </c>
      <c r="G228" s="224" t="s">
        <v>700</v>
      </c>
      <c r="H228" s="225">
        <v>2.7330000000000001</v>
      </c>
      <c r="I228" s="226"/>
      <c r="J228" s="227">
        <f>ROUND(I228*H228,2)</f>
        <v>0</v>
      </c>
      <c r="K228" s="228"/>
      <c r="L228" s="45"/>
      <c r="M228" s="229" t="s">
        <v>1</v>
      </c>
      <c r="N228" s="230" t="s">
        <v>38</v>
      </c>
      <c r="O228" s="92"/>
      <c r="P228" s="231">
        <f>O228*H228</f>
        <v>0</v>
      </c>
      <c r="Q228" s="231">
        <v>0</v>
      </c>
      <c r="R228" s="231">
        <f>Q228*H228</f>
        <v>0</v>
      </c>
      <c r="S228" s="231">
        <v>0</v>
      </c>
      <c r="T228" s="232">
        <f>S228*H228</f>
        <v>0</v>
      </c>
      <c r="U228" s="39"/>
      <c r="V228" s="39"/>
      <c r="W228" s="39"/>
      <c r="X228" s="39"/>
      <c r="Y228" s="39"/>
      <c r="Z228" s="39"/>
      <c r="AA228" s="39"/>
      <c r="AB228" s="39"/>
      <c r="AC228" s="39"/>
      <c r="AD228" s="39"/>
      <c r="AE228" s="39"/>
      <c r="AR228" s="233" t="s">
        <v>169</v>
      </c>
      <c r="AT228" s="233" t="s">
        <v>153</v>
      </c>
      <c r="AU228" s="233" t="s">
        <v>83</v>
      </c>
      <c r="AY228" s="18" t="s">
        <v>152</v>
      </c>
      <c r="BE228" s="234">
        <f>IF(N228="základní",J228,0)</f>
        <v>0</v>
      </c>
      <c r="BF228" s="234">
        <f>IF(N228="snížená",J228,0)</f>
        <v>0</v>
      </c>
      <c r="BG228" s="234">
        <f>IF(N228="zákl. přenesená",J228,0)</f>
        <v>0</v>
      </c>
      <c r="BH228" s="234">
        <f>IF(N228="sníž. přenesená",J228,0)</f>
        <v>0</v>
      </c>
      <c r="BI228" s="234">
        <f>IF(N228="nulová",J228,0)</f>
        <v>0</v>
      </c>
      <c r="BJ228" s="18" t="s">
        <v>81</v>
      </c>
      <c r="BK228" s="234">
        <f>ROUND(I228*H228,2)</f>
        <v>0</v>
      </c>
      <c r="BL228" s="18" t="s">
        <v>169</v>
      </c>
      <c r="BM228" s="233" t="s">
        <v>1676</v>
      </c>
    </row>
    <row r="229" s="2" customFormat="1">
      <c r="A229" s="39"/>
      <c r="B229" s="40"/>
      <c r="C229" s="41"/>
      <c r="D229" s="235" t="s">
        <v>159</v>
      </c>
      <c r="E229" s="41"/>
      <c r="F229" s="236" t="s">
        <v>1677</v>
      </c>
      <c r="G229" s="41"/>
      <c r="H229" s="41"/>
      <c r="I229" s="237"/>
      <c r="J229" s="41"/>
      <c r="K229" s="41"/>
      <c r="L229" s="45"/>
      <c r="M229" s="238"/>
      <c r="N229" s="239"/>
      <c r="O229" s="92"/>
      <c r="P229" s="92"/>
      <c r="Q229" s="92"/>
      <c r="R229" s="92"/>
      <c r="S229" s="92"/>
      <c r="T229" s="93"/>
      <c r="U229" s="39"/>
      <c r="V229" s="39"/>
      <c r="W229" s="39"/>
      <c r="X229" s="39"/>
      <c r="Y229" s="39"/>
      <c r="Z229" s="39"/>
      <c r="AA229" s="39"/>
      <c r="AB229" s="39"/>
      <c r="AC229" s="39"/>
      <c r="AD229" s="39"/>
      <c r="AE229" s="39"/>
      <c r="AT229" s="18" t="s">
        <v>159</v>
      </c>
      <c r="AU229" s="18" t="s">
        <v>83</v>
      </c>
    </row>
    <row r="230" s="16" customFormat="1">
      <c r="A230" s="16"/>
      <c r="B230" s="299"/>
      <c r="C230" s="300"/>
      <c r="D230" s="235" t="s">
        <v>897</v>
      </c>
      <c r="E230" s="301" t="s">
        <v>1</v>
      </c>
      <c r="F230" s="302" t="s">
        <v>1603</v>
      </c>
      <c r="G230" s="300"/>
      <c r="H230" s="301" t="s">
        <v>1</v>
      </c>
      <c r="I230" s="303"/>
      <c r="J230" s="300"/>
      <c r="K230" s="300"/>
      <c r="L230" s="304"/>
      <c r="M230" s="305"/>
      <c r="N230" s="306"/>
      <c r="O230" s="306"/>
      <c r="P230" s="306"/>
      <c r="Q230" s="306"/>
      <c r="R230" s="306"/>
      <c r="S230" s="306"/>
      <c r="T230" s="307"/>
      <c r="U230" s="16"/>
      <c r="V230" s="16"/>
      <c r="W230" s="16"/>
      <c r="X230" s="16"/>
      <c r="Y230" s="16"/>
      <c r="Z230" s="16"/>
      <c r="AA230" s="16"/>
      <c r="AB230" s="16"/>
      <c r="AC230" s="16"/>
      <c r="AD230" s="16"/>
      <c r="AE230" s="16"/>
      <c r="AT230" s="308" t="s">
        <v>897</v>
      </c>
      <c r="AU230" s="308" t="s">
        <v>83</v>
      </c>
      <c r="AV230" s="16" t="s">
        <v>81</v>
      </c>
      <c r="AW230" s="16" t="s">
        <v>30</v>
      </c>
      <c r="AX230" s="16" t="s">
        <v>73</v>
      </c>
      <c r="AY230" s="308" t="s">
        <v>152</v>
      </c>
    </row>
    <row r="231" s="14" customFormat="1">
      <c r="A231" s="14"/>
      <c r="B231" s="276"/>
      <c r="C231" s="277"/>
      <c r="D231" s="235" t="s">
        <v>897</v>
      </c>
      <c r="E231" s="278" t="s">
        <v>1</v>
      </c>
      <c r="F231" s="279" t="s">
        <v>1678</v>
      </c>
      <c r="G231" s="277"/>
      <c r="H231" s="280">
        <v>3.0720000000000001</v>
      </c>
      <c r="I231" s="281"/>
      <c r="J231" s="277"/>
      <c r="K231" s="277"/>
      <c r="L231" s="282"/>
      <c r="M231" s="283"/>
      <c r="N231" s="284"/>
      <c r="O231" s="284"/>
      <c r="P231" s="284"/>
      <c r="Q231" s="284"/>
      <c r="R231" s="284"/>
      <c r="S231" s="284"/>
      <c r="T231" s="285"/>
      <c r="U231" s="14"/>
      <c r="V231" s="14"/>
      <c r="W231" s="14"/>
      <c r="X231" s="14"/>
      <c r="Y231" s="14"/>
      <c r="Z231" s="14"/>
      <c r="AA231" s="14"/>
      <c r="AB231" s="14"/>
      <c r="AC231" s="14"/>
      <c r="AD231" s="14"/>
      <c r="AE231" s="14"/>
      <c r="AT231" s="286" t="s">
        <v>897</v>
      </c>
      <c r="AU231" s="286" t="s">
        <v>83</v>
      </c>
      <c r="AV231" s="14" t="s">
        <v>83</v>
      </c>
      <c r="AW231" s="14" t="s">
        <v>30</v>
      </c>
      <c r="AX231" s="14" t="s">
        <v>73</v>
      </c>
      <c r="AY231" s="286" t="s">
        <v>152</v>
      </c>
    </row>
    <row r="232" s="14" customFormat="1">
      <c r="A232" s="14"/>
      <c r="B232" s="276"/>
      <c r="C232" s="277"/>
      <c r="D232" s="235" t="s">
        <v>897</v>
      </c>
      <c r="E232" s="278" t="s">
        <v>1</v>
      </c>
      <c r="F232" s="279" t="s">
        <v>1679</v>
      </c>
      <c r="G232" s="277"/>
      <c r="H232" s="280">
        <v>-0.33900000000000002</v>
      </c>
      <c r="I232" s="281"/>
      <c r="J232" s="277"/>
      <c r="K232" s="277"/>
      <c r="L232" s="282"/>
      <c r="M232" s="283"/>
      <c r="N232" s="284"/>
      <c r="O232" s="284"/>
      <c r="P232" s="284"/>
      <c r="Q232" s="284"/>
      <c r="R232" s="284"/>
      <c r="S232" s="284"/>
      <c r="T232" s="285"/>
      <c r="U232" s="14"/>
      <c r="V232" s="14"/>
      <c r="W232" s="14"/>
      <c r="X232" s="14"/>
      <c r="Y232" s="14"/>
      <c r="Z232" s="14"/>
      <c r="AA232" s="14"/>
      <c r="AB232" s="14"/>
      <c r="AC232" s="14"/>
      <c r="AD232" s="14"/>
      <c r="AE232" s="14"/>
      <c r="AT232" s="286" t="s">
        <v>897</v>
      </c>
      <c r="AU232" s="286" t="s">
        <v>83</v>
      </c>
      <c r="AV232" s="14" t="s">
        <v>83</v>
      </c>
      <c r="AW232" s="14" t="s">
        <v>30</v>
      </c>
      <c r="AX232" s="14" t="s">
        <v>73</v>
      </c>
      <c r="AY232" s="286" t="s">
        <v>152</v>
      </c>
    </row>
    <row r="233" s="15" customFormat="1">
      <c r="A233" s="15"/>
      <c r="B233" s="287"/>
      <c r="C233" s="288"/>
      <c r="D233" s="235" t="s">
        <v>897</v>
      </c>
      <c r="E233" s="289" t="s">
        <v>1</v>
      </c>
      <c r="F233" s="290" t="s">
        <v>899</v>
      </c>
      <c r="G233" s="288"/>
      <c r="H233" s="291">
        <v>2.7330000000000001</v>
      </c>
      <c r="I233" s="292"/>
      <c r="J233" s="288"/>
      <c r="K233" s="288"/>
      <c r="L233" s="293"/>
      <c r="M233" s="294"/>
      <c r="N233" s="295"/>
      <c r="O233" s="295"/>
      <c r="P233" s="295"/>
      <c r="Q233" s="295"/>
      <c r="R233" s="295"/>
      <c r="S233" s="295"/>
      <c r="T233" s="296"/>
      <c r="U233" s="15"/>
      <c r="V233" s="15"/>
      <c r="W233" s="15"/>
      <c r="X233" s="15"/>
      <c r="Y233" s="15"/>
      <c r="Z233" s="15"/>
      <c r="AA233" s="15"/>
      <c r="AB233" s="15"/>
      <c r="AC233" s="15"/>
      <c r="AD233" s="15"/>
      <c r="AE233" s="15"/>
      <c r="AT233" s="297" t="s">
        <v>897</v>
      </c>
      <c r="AU233" s="297" t="s">
        <v>83</v>
      </c>
      <c r="AV233" s="15" t="s">
        <v>169</v>
      </c>
      <c r="AW233" s="15" t="s">
        <v>30</v>
      </c>
      <c r="AX233" s="15" t="s">
        <v>81</v>
      </c>
      <c r="AY233" s="297" t="s">
        <v>152</v>
      </c>
    </row>
    <row r="234" s="2" customFormat="1" ht="21.75" customHeight="1">
      <c r="A234" s="39"/>
      <c r="B234" s="40"/>
      <c r="C234" s="221" t="s">
        <v>239</v>
      </c>
      <c r="D234" s="221" t="s">
        <v>153</v>
      </c>
      <c r="E234" s="222" t="s">
        <v>1680</v>
      </c>
      <c r="F234" s="223" t="s">
        <v>1681</v>
      </c>
      <c r="G234" s="224" t="s">
        <v>195</v>
      </c>
      <c r="H234" s="225">
        <v>35.213999999999999</v>
      </c>
      <c r="I234" s="226"/>
      <c r="J234" s="227">
        <f>ROUND(I234*H234,2)</f>
        <v>0</v>
      </c>
      <c r="K234" s="228"/>
      <c r="L234" s="45"/>
      <c r="M234" s="229" t="s">
        <v>1</v>
      </c>
      <c r="N234" s="230" t="s">
        <v>38</v>
      </c>
      <c r="O234" s="92"/>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169</v>
      </c>
      <c r="AT234" s="233" t="s">
        <v>153</v>
      </c>
      <c r="AU234" s="233" t="s">
        <v>83</v>
      </c>
      <c r="AY234" s="18" t="s">
        <v>152</v>
      </c>
      <c r="BE234" s="234">
        <f>IF(N234="základní",J234,0)</f>
        <v>0</v>
      </c>
      <c r="BF234" s="234">
        <f>IF(N234="snížená",J234,0)</f>
        <v>0</v>
      </c>
      <c r="BG234" s="234">
        <f>IF(N234="zákl. přenesená",J234,0)</f>
        <v>0</v>
      </c>
      <c r="BH234" s="234">
        <f>IF(N234="sníž. přenesená",J234,0)</f>
        <v>0</v>
      </c>
      <c r="BI234" s="234">
        <f>IF(N234="nulová",J234,0)</f>
        <v>0</v>
      </c>
      <c r="BJ234" s="18" t="s">
        <v>81</v>
      </c>
      <c r="BK234" s="234">
        <f>ROUND(I234*H234,2)</f>
        <v>0</v>
      </c>
      <c r="BL234" s="18" t="s">
        <v>169</v>
      </c>
      <c r="BM234" s="233" t="s">
        <v>1682</v>
      </c>
    </row>
    <row r="235" s="2" customFormat="1">
      <c r="A235" s="39"/>
      <c r="B235" s="40"/>
      <c r="C235" s="41"/>
      <c r="D235" s="235" t="s">
        <v>159</v>
      </c>
      <c r="E235" s="41"/>
      <c r="F235" s="236" t="s">
        <v>1683</v>
      </c>
      <c r="G235" s="41"/>
      <c r="H235" s="41"/>
      <c r="I235" s="237"/>
      <c r="J235" s="41"/>
      <c r="K235" s="41"/>
      <c r="L235" s="45"/>
      <c r="M235" s="238"/>
      <c r="N235" s="239"/>
      <c r="O235" s="92"/>
      <c r="P235" s="92"/>
      <c r="Q235" s="92"/>
      <c r="R235" s="92"/>
      <c r="S235" s="92"/>
      <c r="T235" s="93"/>
      <c r="U235" s="39"/>
      <c r="V235" s="39"/>
      <c r="W235" s="39"/>
      <c r="X235" s="39"/>
      <c r="Y235" s="39"/>
      <c r="Z235" s="39"/>
      <c r="AA235" s="39"/>
      <c r="AB235" s="39"/>
      <c r="AC235" s="39"/>
      <c r="AD235" s="39"/>
      <c r="AE235" s="39"/>
      <c r="AT235" s="18" t="s">
        <v>159</v>
      </c>
      <c r="AU235" s="18" t="s">
        <v>83</v>
      </c>
    </row>
    <row r="236" s="14" customFormat="1">
      <c r="A236" s="14"/>
      <c r="B236" s="276"/>
      <c r="C236" s="277"/>
      <c r="D236" s="235" t="s">
        <v>897</v>
      </c>
      <c r="E236" s="278" t="s">
        <v>1</v>
      </c>
      <c r="F236" s="279" t="s">
        <v>1684</v>
      </c>
      <c r="G236" s="277"/>
      <c r="H236" s="280">
        <v>26.146999999999998</v>
      </c>
      <c r="I236" s="281"/>
      <c r="J236" s="277"/>
      <c r="K236" s="277"/>
      <c r="L236" s="282"/>
      <c r="M236" s="283"/>
      <c r="N236" s="284"/>
      <c r="O236" s="284"/>
      <c r="P236" s="284"/>
      <c r="Q236" s="284"/>
      <c r="R236" s="284"/>
      <c r="S236" s="284"/>
      <c r="T236" s="285"/>
      <c r="U236" s="14"/>
      <c r="V236" s="14"/>
      <c r="W236" s="14"/>
      <c r="X236" s="14"/>
      <c r="Y236" s="14"/>
      <c r="Z236" s="14"/>
      <c r="AA236" s="14"/>
      <c r="AB236" s="14"/>
      <c r="AC236" s="14"/>
      <c r="AD236" s="14"/>
      <c r="AE236" s="14"/>
      <c r="AT236" s="286" t="s">
        <v>897</v>
      </c>
      <c r="AU236" s="286" t="s">
        <v>83</v>
      </c>
      <c r="AV236" s="14" t="s">
        <v>83</v>
      </c>
      <c r="AW236" s="14" t="s">
        <v>30</v>
      </c>
      <c r="AX236" s="14" t="s">
        <v>73</v>
      </c>
      <c r="AY236" s="286" t="s">
        <v>152</v>
      </c>
    </row>
    <row r="237" s="14" customFormat="1">
      <c r="A237" s="14"/>
      <c r="B237" s="276"/>
      <c r="C237" s="277"/>
      <c r="D237" s="235" t="s">
        <v>897</v>
      </c>
      <c r="E237" s="278" t="s">
        <v>1</v>
      </c>
      <c r="F237" s="279" t="s">
        <v>1685</v>
      </c>
      <c r="G237" s="277"/>
      <c r="H237" s="280">
        <v>9.0670000000000002</v>
      </c>
      <c r="I237" s="281"/>
      <c r="J237" s="277"/>
      <c r="K237" s="277"/>
      <c r="L237" s="282"/>
      <c r="M237" s="283"/>
      <c r="N237" s="284"/>
      <c r="O237" s="284"/>
      <c r="P237" s="284"/>
      <c r="Q237" s="284"/>
      <c r="R237" s="284"/>
      <c r="S237" s="284"/>
      <c r="T237" s="285"/>
      <c r="U237" s="14"/>
      <c r="V237" s="14"/>
      <c r="W237" s="14"/>
      <c r="X237" s="14"/>
      <c r="Y237" s="14"/>
      <c r="Z237" s="14"/>
      <c r="AA237" s="14"/>
      <c r="AB237" s="14"/>
      <c r="AC237" s="14"/>
      <c r="AD237" s="14"/>
      <c r="AE237" s="14"/>
      <c r="AT237" s="286" t="s">
        <v>897</v>
      </c>
      <c r="AU237" s="286" t="s">
        <v>83</v>
      </c>
      <c r="AV237" s="14" t="s">
        <v>83</v>
      </c>
      <c r="AW237" s="14" t="s">
        <v>30</v>
      </c>
      <c r="AX237" s="14" t="s">
        <v>73</v>
      </c>
      <c r="AY237" s="286" t="s">
        <v>152</v>
      </c>
    </row>
    <row r="238" s="15" customFormat="1">
      <c r="A238" s="15"/>
      <c r="B238" s="287"/>
      <c r="C238" s="288"/>
      <c r="D238" s="235" t="s">
        <v>897</v>
      </c>
      <c r="E238" s="289" t="s">
        <v>1</v>
      </c>
      <c r="F238" s="290" t="s">
        <v>899</v>
      </c>
      <c r="G238" s="288"/>
      <c r="H238" s="291">
        <v>35.213999999999999</v>
      </c>
      <c r="I238" s="292"/>
      <c r="J238" s="288"/>
      <c r="K238" s="288"/>
      <c r="L238" s="293"/>
      <c r="M238" s="294"/>
      <c r="N238" s="295"/>
      <c r="O238" s="295"/>
      <c r="P238" s="295"/>
      <c r="Q238" s="295"/>
      <c r="R238" s="295"/>
      <c r="S238" s="295"/>
      <c r="T238" s="296"/>
      <c r="U238" s="15"/>
      <c r="V238" s="15"/>
      <c r="W238" s="15"/>
      <c r="X238" s="15"/>
      <c r="Y238" s="15"/>
      <c r="Z238" s="15"/>
      <c r="AA238" s="15"/>
      <c r="AB238" s="15"/>
      <c r="AC238" s="15"/>
      <c r="AD238" s="15"/>
      <c r="AE238" s="15"/>
      <c r="AT238" s="297" t="s">
        <v>897</v>
      </c>
      <c r="AU238" s="297" t="s">
        <v>83</v>
      </c>
      <c r="AV238" s="15" t="s">
        <v>169</v>
      </c>
      <c r="AW238" s="15" t="s">
        <v>30</v>
      </c>
      <c r="AX238" s="15" t="s">
        <v>81</v>
      </c>
      <c r="AY238" s="297" t="s">
        <v>152</v>
      </c>
    </row>
    <row r="239" s="2" customFormat="1" ht="16.5" customHeight="1">
      <c r="A239" s="39"/>
      <c r="B239" s="40"/>
      <c r="C239" s="240" t="s">
        <v>243</v>
      </c>
      <c r="D239" s="240" t="s">
        <v>200</v>
      </c>
      <c r="E239" s="241" t="s">
        <v>1686</v>
      </c>
      <c r="F239" s="242" t="s">
        <v>1687</v>
      </c>
      <c r="G239" s="243" t="s">
        <v>195</v>
      </c>
      <c r="H239" s="244">
        <v>35.917999999999999</v>
      </c>
      <c r="I239" s="245"/>
      <c r="J239" s="246">
        <f>ROUND(I239*H239,2)</f>
        <v>0</v>
      </c>
      <c r="K239" s="247"/>
      <c r="L239" s="248"/>
      <c r="M239" s="249" t="s">
        <v>1</v>
      </c>
      <c r="N239" s="250" t="s">
        <v>38</v>
      </c>
      <c r="O239" s="92"/>
      <c r="P239" s="231">
        <f>O239*H239</f>
        <v>0</v>
      </c>
      <c r="Q239" s="231">
        <v>0</v>
      </c>
      <c r="R239" s="231">
        <f>Q239*H239</f>
        <v>0</v>
      </c>
      <c r="S239" s="231">
        <v>0</v>
      </c>
      <c r="T239" s="232">
        <f>S239*H239</f>
        <v>0</v>
      </c>
      <c r="U239" s="39"/>
      <c r="V239" s="39"/>
      <c r="W239" s="39"/>
      <c r="X239" s="39"/>
      <c r="Y239" s="39"/>
      <c r="Z239" s="39"/>
      <c r="AA239" s="39"/>
      <c r="AB239" s="39"/>
      <c r="AC239" s="39"/>
      <c r="AD239" s="39"/>
      <c r="AE239" s="39"/>
      <c r="AR239" s="233" t="s">
        <v>188</v>
      </c>
      <c r="AT239" s="233" t="s">
        <v>200</v>
      </c>
      <c r="AU239" s="233" t="s">
        <v>83</v>
      </c>
      <c r="AY239" s="18" t="s">
        <v>152</v>
      </c>
      <c r="BE239" s="234">
        <f>IF(N239="základní",J239,0)</f>
        <v>0</v>
      </c>
      <c r="BF239" s="234">
        <f>IF(N239="snížená",J239,0)</f>
        <v>0</v>
      </c>
      <c r="BG239" s="234">
        <f>IF(N239="zákl. přenesená",J239,0)</f>
        <v>0</v>
      </c>
      <c r="BH239" s="234">
        <f>IF(N239="sníž. přenesená",J239,0)</f>
        <v>0</v>
      </c>
      <c r="BI239" s="234">
        <f>IF(N239="nulová",J239,0)</f>
        <v>0</v>
      </c>
      <c r="BJ239" s="18" t="s">
        <v>81</v>
      </c>
      <c r="BK239" s="234">
        <f>ROUND(I239*H239,2)</f>
        <v>0</v>
      </c>
      <c r="BL239" s="18" t="s">
        <v>169</v>
      </c>
      <c r="BM239" s="233" t="s">
        <v>1688</v>
      </c>
    </row>
    <row r="240" s="2" customFormat="1">
      <c r="A240" s="39"/>
      <c r="B240" s="40"/>
      <c r="C240" s="41"/>
      <c r="D240" s="235" t="s">
        <v>159</v>
      </c>
      <c r="E240" s="41"/>
      <c r="F240" s="236" t="s">
        <v>1687</v>
      </c>
      <c r="G240" s="41"/>
      <c r="H240" s="41"/>
      <c r="I240" s="237"/>
      <c r="J240" s="41"/>
      <c r="K240" s="41"/>
      <c r="L240" s="45"/>
      <c r="M240" s="238"/>
      <c r="N240" s="239"/>
      <c r="O240" s="92"/>
      <c r="P240" s="92"/>
      <c r="Q240" s="92"/>
      <c r="R240" s="92"/>
      <c r="S240" s="92"/>
      <c r="T240" s="93"/>
      <c r="U240" s="39"/>
      <c r="V240" s="39"/>
      <c r="W240" s="39"/>
      <c r="X240" s="39"/>
      <c r="Y240" s="39"/>
      <c r="Z240" s="39"/>
      <c r="AA240" s="39"/>
      <c r="AB240" s="39"/>
      <c r="AC240" s="39"/>
      <c r="AD240" s="39"/>
      <c r="AE240" s="39"/>
      <c r="AT240" s="18" t="s">
        <v>159</v>
      </c>
      <c r="AU240" s="18" t="s">
        <v>83</v>
      </c>
    </row>
    <row r="241" s="14" customFormat="1">
      <c r="A241" s="14"/>
      <c r="B241" s="276"/>
      <c r="C241" s="277"/>
      <c r="D241" s="235" t="s">
        <v>897</v>
      </c>
      <c r="E241" s="278" t="s">
        <v>1</v>
      </c>
      <c r="F241" s="279" t="s">
        <v>1689</v>
      </c>
      <c r="G241" s="277"/>
      <c r="H241" s="280">
        <v>35.917999999999999</v>
      </c>
      <c r="I241" s="281"/>
      <c r="J241" s="277"/>
      <c r="K241" s="277"/>
      <c r="L241" s="282"/>
      <c r="M241" s="283"/>
      <c r="N241" s="284"/>
      <c r="O241" s="284"/>
      <c r="P241" s="284"/>
      <c r="Q241" s="284"/>
      <c r="R241" s="284"/>
      <c r="S241" s="284"/>
      <c r="T241" s="285"/>
      <c r="U241" s="14"/>
      <c r="V241" s="14"/>
      <c r="W241" s="14"/>
      <c r="X241" s="14"/>
      <c r="Y241" s="14"/>
      <c r="Z241" s="14"/>
      <c r="AA241" s="14"/>
      <c r="AB241" s="14"/>
      <c r="AC241" s="14"/>
      <c r="AD241" s="14"/>
      <c r="AE241" s="14"/>
      <c r="AT241" s="286" t="s">
        <v>897</v>
      </c>
      <c r="AU241" s="286" t="s">
        <v>83</v>
      </c>
      <c r="AV241" s="14" t="s">
        <v>83</v>
      </c>
      <c r="AW241" s="14" t="s">
        <v>30</v>
      </c>
      <c r="AX241" s="14" t="s">
        <v>73</v>
      </c>
      <c r="AY241" s="286" t="s">
        <v>152</v>
      </c>
    </row>
    <row r="242" s="15" customFormat="1">
      <c r="A242" s="15"/>
      <c r="B242" s="287"/>
      <c r="C242" s="288"/>
      <c r="D242" s="235" t="s">
        <v>897</v>
      </c>
      <c r="E242" s="289" t="s">
        <v>1</v>
      </c>
      <c r="F242" s="290" t="s">
        <v>899</v>
      </c>
      <c r="G242" s="288"/>
      <c r="H242" s="291">
        <v>35.917999999999999</v>
      </c>
      <c r="I242" s="292"/>
      <c r="J242" s="288"/>
      <c r="K242" s="288"/>
      <c r="L242" s="293"/>
      <c r="M242" s="294"/>
      <c r="N242" s="295"/>
      <c r="O242" s="295"/>
      <c r="P242" s="295"/>
      <c r="Q242" s="295"/>
      <c r="R242" s="295"/>
      <c r="S242" s="295"/>
      <c r="T242" s="296"/>
      <c r="U242" s="15"/>
      <c r="V242" s="15"/>
      <c r="W242" s="15"/>
      <c r="X242" s="15"/>
      <c r="Y242" s="15"/>
      <c r="Z242" s="15"/>
      <c r="AA242" s="15"/>
      <c r="AB242" s="15"/>
      <c r="AC242" s="15"/>
      <c r="AD242" s="15"/>
      <c r="AE242" s="15"/>
      <c r="AT242" s="297" t="s">
        <v>897</v>
      </c>
      <c r="AU242" s="297" t="s">
        <v>83</v>
      </c>
      <c r="AV242" s="15" t="s">
        <v>169</v>
      </c>
      <c r="AW242" s="15" t="s">
        <v>30</v>
      </c>
      <c r="AX242" s="15" t="s">
        <v>81</v>
      </c>
      <c r="AY242" s="297" t="s">
        <v>152</v>
      </c>
    </row>
    <row r="243" s="11" customFormat="1" ht="22.8" customHeight="1">
      <c r="A243" s="11"/>
      <c r="B243" s="207"/>
      <c r="C243" s="208"/>
      <c r="D243" s="209" t="s">
        <v>72</v>
      </c>
      <c r="E243" s="260" t="s">
        <v>165</v>
      </c>
      <c r="F243" s="260" t="s">
        <v>892</v>
      </c>
      <c r="G243" s="208"/>
      <c r="H243" s="208"/>
      <c r="I243" s="211"/>
      <c r="J243" s="261">
        <f>BK243</f>
        <v>0</v>
      </c>
      <c r="K243" s="208"/>
      <c r="L243" s="213"/>
      <c r="M243" s="214"/>
      <c r="N243" s="215"/>
      <c r="O243" s="215"/>
      <c r="P243" s="216">
        <f>SUM(P244:P253)</f>
        <v>0</v>
      </c>
      <c r="Q243" s="215"/>
      <c r="R243" s="216">
        <f>SUM(R244:R253)</f>
        <v>0</v>
      </c>
      <c r="S243" s="215"/>
      <c r="T243" s="217">
        <f>SUM(T244:T253)</f>
        <v>0</v>
      </c>
      <c r="U243" s="11"/>
      <c r="V243" s="11"/>
      <c r="W243" s="11"/>
      <c r="X243" s="11"/>
      <c r="Y243" s="11"/>
      <c r="Z243" s="11"/>
      <c r="AA243" s="11"/>
      <c r="AB243" s="11"/>
      <c r="AC243" s="11"/>
      <c r="AD243" s="11"/>
      <c r="AE243" s="11"/>
      <c r="AR243" s="218" t="s">
        <v>81</v>
      </c>
      <c r="AT243" s="219" t="s">
        <v>72</v>
      </c>
      <c r="AU243" s="219" t="s">
        <v>81</v>
      </c>
      <c r="AY243" s="218" t="s">
        <v>152</v>
      </c>
      <c r="BK243" s="220">
        <f>SUM(BK244:BK253)</f>
        <v>0</v>
      </c>
    </row>
    <row r="244" s="2" customFormat="1" ht="21.75" customHeight="1">
      <c r="A244" s="39"/>
      <c r="B244" s="40"/>
      <c r="C244" s="221" t="s">
        <v>7</v>
      </c>
      <c r="D244" s="221" t="s">
        <v>153</v>
      </c>
      <c r="E244" s="222" t="s">
        <v>1690</v>
      </c>
      <c r="F244" s="223" t="s">
        <v>1691</v>
      </c>
      <c r="G244" s="224" t="s">
        <v>700</v>
      </c>
      <c r="H244" s="225">
        <v>1.8220000000000001</v>
      </c>
      <c r="I244" s="226"/>
      <c r="J244" s="227">
        <f>ROUND(I244*H244,2)</f>
        <v>0</v>
      </c>
      <c r="K244" s="228"/>
      <c r="L244" s="45"/>
      <c r="M244" s="229" t="s">
        <v>1</v>
      </c>
      <c r="N244" s="230" t="s">
        <v>38</v>
      </c>
      <c r="O244" s="92"/>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169</v>
      </c>
      <c r="AT244" s="233" t="s">
        <v>153</v>
      </c>
      <c r="AU244" s="233" t="s">
        <v>83</v>
      </c>
      <c r="AY244" s="18" t="s">
        <v>152</v>
      </c>
      <c r="BE244" s="234">
        <f>IF(N244="základní",J244,0)</f>
        <v>0</v>
      </c>
      <c r="BF244" s="234">
        <f>IF(N244="snížená",J244,0)</f>
        <v>0</v>
      </c>
      <c r="BG244" s="234">
        <f>IF(N244="zákl. přenesená",J244,0)</f>
        <v>0</v>
      </c>
      <c r="BH244" s="234">
        <f>IF(N244="sníž. přenesená",J244,0)</f>
        <v>0</v>
      </c>
      <c r="BI244" s="234">
        <f>IF(N244="nulová",J244,0)</f>
        <v>0</v>
      </c>
      <c r="BJ244" s="18" t="s">
        <v>81</v>
      </c>
      <c r="BK244" s="234">
        <f>ROUND(I244*H244,2)</f>
        <v>0</v>
      </c>
      <c r="BL244" s="18" t="s">
        <v>169</v>
      </c>
      <c r="BM244" s="233" t="s">
        <v>1692</v>
      </c>
    </row>
    <row r="245" s="2" customFormat="1">
      <c r="A245" s="39"/>
      <c r="B245" s="40"/>
      <c r="C245" s="41"/>
      <c r="D245" s="235" t="s">
        <v>159</v>
      </c>
      <c r="E245" s="41"/>
      <c r="F245" s="236" t="s">
        <v>1693</v>
      </c>
      <c r="G245" s="41"/>
      <c r="H245" s="41"/>
      <c r="I245" s="237"/>
      <c r="J245" s="41"/>
      <c r="K245" s="41"/>
      <c r="L245" s="45"/>
      <c r="M245" s="238"/>
      <c r="N245" s="239"/>
      <c r="O245" s="92"/>
      <c r="P245" s="92"/>
      <c r="Q245" s="92"/>
      <c r="R245" s="92"/>
      <c r="S245" s="92"/>
      <c r="T245" s="93"/>
      <c r="U245" s="39"/>
      <c r="V245" s="39"/>
      <c r="W245" s="39"/>
      <c r="X245" s="39"/>
      <c r="Y245" s="39"/>
      <c r="Z245" s="39"/>
      <c r="AA245" s="39"/>
      <c r="AB245" s="39"/>
      <c r="AC245" s="39"/>
      <c r="AD245" s="39"/>
      <c r="AE245" s="39"/>
      <c r="AT245" s="18" t="s">
        <v>159</v>
      </c>
      <c r="AU245" s="18" t="s">
        <v>83</v>
      </c>
    </row>
    <row r="246" s="16" customFormat="1">
      <c r="A246" s="16"/>
      <c r="B246" s="299"/>
      <c r="C246" s="300"/>
      <c r="D246" s="235" t="s">
        <v>897</v>
      </c>
      <c r="E246" s="301" t="s">
        <v>1</v>
      </c>
      <c r="F246" s="302" t="s">
        <v>1603</v>
      </c>
      <c r="G246" s="300"/>
      <c r="H246" s="301" t="s">
        <v>1</v>
      </c>
      <c r="I246" s="303"/>
      <c r="J246" s="300"/>
      <c r="K246" s="300"/>
      <c r="L246" s="304"/>
      <c r="M246" s="305"/>
      <c r="N246" s="306"/>
      <c r="O246" s="306"/>
      <c r="P246" s="306"/>
      <c r="Q246" s="306"/>
      <c r="R246" s="306"/>
      <c r="S246" s="306"/>
      <c r="T246" s="307"/>
      <c r="U246" s="16"/>
      <c r="V246" s="16"/>
      <c r="W246" s="16"/>
      <c r="X246" s="16"/>
      <c r="Y246" s="16"/>
      <c r="Z246" s="16"/>
      <c r="AA246" s="16"/>
      <c r="AB246" s="16"/>
      <c r="AC246" s="16"/>
      <c r="AD246" s="16"/>
      <c r="AE246" s="16"/>
      <c r="AT246" s="308" t="s">
        <v>897</v>
      </c>
      <c r="AU246" s="308" t="s">
        <v>83</v>
      </c>
      <c r="AV246" s="16" t="s">
        <v>81</v>
      </c>
      <c r="AW246" s="16" t="s">
        <v>30</v>
      </c>
      <c r="AX246" s="16" t="s">
        <v>73</v>
      </c>
      <c r="AY246" s="308" t="s">
        <v>152</v>
      </c>
    </row>
    <row r="247" s="14" customFormat="1">
      <c r="A247" s="14"/>
      <c r="B247" s="276"/>
      <c r="C247" s="277"/>
      <c r="D247" s="235" t="s">
        <v>897</v>
      </c>
      <c r="E247" s="278" t="s">
        <v>1</v>
      </c>
      <c r="F247" s="279" t="s">
        <v>1694</v>
      </c>
      <c r="G247" s="277"/>
      <c r="H247" s="280">
        <v>2.048</v>
      </c>
      <c r="I247" s="281"/>
      <c r="J247" s="277"/>
      <c r="K247" s="277"/>
      <c r="L247" s="282"/>
      <c r="M247" s="283"/>
      <c r="N247" s="284"/>
      <c r="O247" s="284"/>
      <c r="P247" s="284"/>
      <c r="Q247" s="284"/>
      <c r="R247" s="284"/>
      <c r="S247" s="284"/>
      <c r="T247" s="285"/>
      <c r="U247" s="14"/>
      <c r="V247" s="14"/>
      <c r="W247" s="14"/>
      <c r="X247" s="14"/>
      <c r="Y247" s="14"/>
      <c r="Z247" s="14"/>
      <c r="AA247" s="14"/>
      <c r="AB247" s="14"/>
      <c r="AC247" s="14"/>
      <c r="AD247" s="14"/>
      <c r="AE247" s="14"/>
      <c r="AT247" s="286" t="s">
        <v>897</v>
      </c>
      <c r="AU247" s="286" t="s">
        <v>83</v>
      </c>
      <c r="AV247" s="14" t="s">
        <v>83</v>
      </c>
      <c r="AW247" s="14" t="s">
        <v>30</v>
      </c>
      <c r="AX247" s="14" t="s">
        <v>73</v>
      </c>
      <c r="AY247" s="286" t="s">
        <v>152</v>
      </c>
    </row>
    <row r="248" s="14" customFormat="1">
      <c r="A248" s="14"/>
      <c r="B248" s="276"/>
      <c r="C248" s="277"/>
      <c r="D248" s="235" t="s">
        <v>897</v>
      </c>
      <c r="E248" s="278" t="s">
        <v>1</v>
      </c>
      <c r="F248" s="279" t="s">
        <v>1695</v>
      </c>
      <c r="G248" s="277"/>
      <c r="H248" s="280">
        <v>-0.22600000000000001</v>
      </c>
      <c r="I248" s="281"/>
      <c r="J248" s="277"/>
      <c r="K248" s="277"/>
      <c r="L248" s="282"/>
      <c r="M248" s="283"/>
      <c r="N248" s="284"/>
      <c r="O248" s="284"/>
      <c r="P248" s="284"/>
      <c r="Q248" s="284"/>
      <c r="R248" s="284"/>
      <c r="S248" s="284"/>
      <c r="T248" s="285"/>
      <c r="U248" s="14"/>
      <c r="V248" s="14"/>
      <c r="W248" s="14"/>
      <c r="X248" s="14"/>
      <c r="Y248" s="14"/>
      <c r="Z248" s="14"/>
      <c r="AA248" s="14"/>
      <c r="AB248" s="14"/>
      <c r="AC248" s="14"/>
      <c r="AD248" s="14"/>
      <c r="AE248" s="14"/>
      <c r="AT248" s="286" t="s">
        <v>897</v>
      </c>
      <c r="AU248" s="286" t="s">
        <v>83</v>
      </c>
      <c r="AV248" s="14" t="s">
        <v>83</v>
      </c>
      <c r="AW248" s="14" t="s">
        <v>30</v>
      </c>
      <c r="AX248" s="14" t="s">
        <v>73</v>
      </c>
      <c r="AY248" s="286" t="s">
        <v>152</v>
      </c>
    </row>
    <row r="249" s="15" customFormat="1">
      <c r="A249" s="15"/>
      <c r="B249" s="287"/>
      <c r="C249" s="288"/>
      <c r="D249" s="235" t="s">
        <v>897</v>
      </c>
      <c r="E249" s="289" t="s">
        <v>1</v>
      </c>
      <c r="F249" s="290" t="s">
        <v>899</v>
      </c>
      <c r="G249" s="288"/>
      <c r="H249" s="291">
        <v>1.8220000000000001</v>
      </c>
      <c r="I249" s="292"/>
      <c r="J249" s="288"/>
      <c r="K249" s="288"/>
      <c r="L249" s="293"/>
      <c r="M249" s="294"/>
      <c r="N249" s="295"/>
      <c r="O249" s="295"/>
      <c r="P249" s="295"/>
      <c r="Q249" s="295"/>
      <c r="R249" s="295"/>
      <c r="S249" s="295"/>
      <c r="T249" s="296"/>
      <c r="U249" s="15"/>
      <c r="V249" s="15"/>
      <c r="W249" s="15"/>
      <c r="X249" s="15"/>
      <c r="Y249" s="15"/>
      <c r="Z249" s="15"/>
      <c r="AA249" s="15"/>
      <c r="AB249" s="15"/>
      <c r="AC249" s="15"/>
      <c r="AD249" s="15"/>
      <c r="AE249" s="15"/>
      <c r="AT249" s="297" t="s">
        <v>897</v>
      </c>
      <c r="AU249" s="297" t="s">
        <v>83</v>
      </c>
      <c r="AV249" s="15" t="s">
        <v>169</v>
      </c>
      <c r="AW249" s="15" t="s">
        <v>30</v>
      </c>
      <c r="AX249" s="15" t="s">
        <v>81</v>
      </c>
      <c r="AY249" s="297" t="s">
        <v>152</v>
      </c>
    </row>
    <row r="250" s="2" customFormat="1" ht="16.5" customHeight="1">
      <c r="A250" s="39"/>
      <c r="B250" s="40"/>
      <c r="C250" s="240" t="s">
        <v>250</v>
      </c>
      <c r="D250" s="240" t="s">
        <v>200</v>
      </c>
      <c r="E250" s="241" t="s">
        <v>1696</v>
      </c>
      <c r="F250" s="242" t="s">
        <v>1697</v>
      </c>
      <c r="G250" s="243" t="s">
        <v>700</v>
      </c>
      <c r="H250" s="244">
        <v>1.8580000000000001</v>
      </c>
      <c r="I250" s="245"/>
      <c r="J250" s="246">
        <f>ROUND(I250*H250,2)</f>
        <v>0</v>
      </c>
      <c r="K250" s="247"/>
      <c r="L250" s="248"/>
      <c r="M250" s="249" t="s">
        <v>1</v>
      </c>
      <c r="N250" s="250" t="s">
        <v>38</v>
      </c>
      <c r="O250" s="92"/>
      <c r="P250" s="231">
        <f>O250*H250</f>
        <v>0</v>
      </c>
      <c r="Q250" s="231">
        <v>0</v>
      </c>
      <c r="R250" s="231">
        <f>Q250*H250</f>
        <v>0</v>
      </c>
      <c r="S250" s="231">
        <v>0</v>
      </c>
      <c r="T250" s="232">
        <f>S250*H250</f>
        <v>0</v>
      </c>
      <c r="U250" s="39"/>
      <c r="V250" s="39"/>
      <c r="W250" s="39"/>
      <c r="X250" s="39"/>
      <c r="Y250" s="39"/>
      <c r="Z250" s="39"/>
      <c r="AA250" s="39"/>
      <c r="AB250" s="39"/>
      <c r="AC250" s="39"/>
      <c r="AD250" s="39"/>
      <c r="AE250" s="39"/>
      <c r="AR250" s="233" t="s">
        <v>188</v>
      </c>
      <c r="AT250" s="233" t="s">
        <v>200</v>
      </c>
      <c r="AU250" s="233" t="s">
        <v>83</v>
      </c>
      <c r="AY250" s="18" t="s">
        <v>152</v>
      </c>
      <c r="BE250" s="234">
        <f>IF(N250="základní",J250,0)</f>
        <v>0</v>
      </c>
      <c r="BF250" s="234">
        <f>IF(N250="snížená",J250,0)</f>
        <v>0</v>
      </c>
      <c r="BG250" s="234">
        <f>IF(N250="zákl. přenesená",J250,0)</f>
        <v>0</v>
      </c>
      <c r="BH250" s="234">
        <f>IF(N250="sníž. přenesená",J250,0)</f>
        <v>0</v>
      </c>
      <c r="BI250" s="234">
        <f>IF(N250="nulová",J250,0)</f>
        <v>0</v>
      </c>
      <c r="BJ250" s="18" t="s">
        <v>81</v>
      </c>
      <c r="BK250" s="234">
        <f>ROUND(I250*H250,2)</f>
        <v>0</v>
      </c>
      <c r="BL250" s="18" t="s">
        <v>169</v>
      </c>
      <c r="BM250" s="233" t="s">
        <v>1698</v>
      </c>
    </row>
    <row r="251" s="2" customFormat="1">
      <c r="A251" s="39"/>
      <c r="B251" s="40"/>
      <c r="C251" s="41"/>
      <c r="D251" s="235" t="s">
        <v>159</v>
      </c>
      <c r="E251" s="41"/>
      <c r="F251" s="236" t="s">
        <v>1697</v>
      </c>
      <c r="G251" s="41"/>
      <c r="H251" s="41"/>
      <c r="I251" s="237"/>
      <c r="J251" s="41"/>
      <c r="K251" s="41"/>
      <c r="L251" s="45"/>
      <c r="M251" s="238"/>
      <c r="N251" s="239"/>
      <c r="O251" s="92"/>
      <c r="P251" s="92"/>
      <c r="Q251" s="92"/>
      <c r="R251" s="92"/>
      <c r="S251" s="92"/>
      <c r="T251" s="93"/>
      <c r="U251" s="39"/>
      <c r="V251" s="39"/>
      <c r="W251" s="39"/>
      <c r="X251" s="39"/>
      <c r="Y251" s="39"/>
      <c r="Z251" s="39"/>
      <c r="AA251" s="39"/>
      <c r="AB251" s="39"/>
      <c r="AC251" s="39"/>
      <c r="AD251" s="39"/>
      <c r="AE251" s="39"/>
      <c r="AT251" s="18" t="s">
        <v>159</v>
      </c>
      <c r="AU251" s="18" t="s">
        <v>83</v>
      </c>
    </row>
    <row r="252" s="14" customFormat="1">
      <c r="A252" s="14"/>
      <c r="B252" s="276"/>
      <c r="C252" s="277"/>
      <c r="D252" s="235" t="s">
        <v>897</v>
      </c>
      <c r="E252" s="278" t="s">
        <v>1</v>
      </c>
      <c r="F252" s="279" t="s">
        <v>1699</v>
      </c>
      <c r="G252" s="277"/>
      <c r="H252" s="280">
        <v>1.8580000000000001</v>
      </c>
      <c r="I252" s="281"/>
      <c r="J252" s="277"/>
      <c r="K252" s="277"/>
      <c r="L252" s="282"/>
      <c r="M252" s="283"/>
      <c r="N252" s="284"/>
      <c r="O252" s="284"/>
      <c r="P252" s="284"/>
      <c r="Q252" s="284"/>
      <c r="R252" s="284"/>
      <c r="S252" s="284"/>
      <c r="T252" s="285"/>
      <c r="U252" s="14"/>
      <c r="V252" s="14"/>
      <c r="W252" s="14"/>
      <c r="X252" s="14"/>
      <c r="Y252" s="14"/>
      <c r="Z252" s="14"/>
      <c r="AA252" s="14"/>
      <c r="AB252" s="14"/>
      <c r="AC252" s="14"/>
      <c r="AD252" s="14"/>
      <c r="AE252" s="14"/>
      <c r="AT252" s="286" t="s">
        <v>897</v>
      </c>
      <c r="AU252" s="286" t="s">
        <v>83</v>
      </c>
      <c r="AV252" s="14" t="s">
        <v>83</v>
      </c>
      <c r="AW252" s="14" t="s">
        <v>30</v>
      </c>
      <c r="AX252" s="14" t="s">
        <v>73</v>
      </c>
      <c r="AY252" s="286" t="s">
        <v>152</v>
      </c>
    </row>
    <row r="253" s="15" customFormat="1">
      <c r="A253" s="15"/>
      <c r="B253" s="287"/>
      <c r="C253" s="288"/>
      <c r="D253" s="235" t="s">
        <v>897</v>
      </c>
      <c r="E253" s="289" t="s">
        <v>1</v>
      </c>
      <c r="F253" s="290" t="s">
        <v>899</v>
      </c>
      <c r="G253" s="288"/>
      <c r="H253" s="291">
        <v>1.8580000000000001</v>
      </c>
      <c r="I253" s="292"/>
      <c r="J253" s="288"/>
      <c r="K253" s="288"/>
      <c r="L253" s="293"/>
      <c r="M253" s="294"/>
      <c r="N253" s="295"/>
      <c r="O253" s="295"/>
      <c r="P253" s="295"/>
      <c r="Q253" s="295"/>
      <c r="R253" s="295"/>
      <c r="S253" s="295"/>
      <c r="T253" s="296"/>
      <c r="U253" s="15"/>
      <c r="V253" s="15"/>
      <c r="W253" s="15"/>
      <c r="X253" s="15"/>
      <c r="Y253" s="15"/>
      <c r="Z253" s="15"/>
      <c r="AA253" s="15"/>
      <c r="AB253" s="15"/>
      <c r="AC253" s="15"/>
      <c r="AD253" s="15"/>
      <c r="AE253" s="15"/>
      <c r="AT253" s="297" t="s">
        <v>897</v>
      </c>
      <c r="AU253" s="297" t="s">
        <v>83</v>
      </c>
      <c r="AV253" s="15" t="s">
        <v>169</v>
      </c>
      <c r="AW253" s="15" t="s">
        <v>30</v>
      </c>
      <c r="AX253" s="15" t="s">
        <v>81</v>
      </c>
      <c r="AY253" s="297" t="s">
        <v>152</v>
      </c>
    </row>
    <row r="254" s="11" customFormat="1" ht="22.8" customHeight="1">
      <c r="A254" s="11"/>
      <c r="B254" s="207"/>
      <c r="C254" s="208"/>
      <c r="D254" s="209" t="s">
        <v>72</v>
      </c>
      <c r="E254" s="260" t="s">
        <v>644</v>
      </c>
      <c r="F254" s="260" t="s">
        <v>1341</v>
      </c>
      <c r="G254" s="208"/>
      <c r="H254" s="208"/>
      <c r="I254" s="211"/>
      <c r="J254" s="261">
        <f>BK254</f>
        <v>0</v>
      </c>
      <c r="K254" s="208"/>
      <c r="L254" s="213"/>
      <c r="M254" s="214"/>
      <c r="N254" s="215"/>
      <c r="O254" s="215"/>
      <c r="P254" s="216">
        <f>SUM(P255:P287)</f>
        <v>0</v>
      </c>
      <c r="Q254" s="215"/>
      <c r="R254" s="216">
        <f>SUM(R255:R287)</f>
        <v>0</v>
      </c>
      <c r="S254" s="215"/>
      <c r="T254" s="217">
        <f>SUM(T255:T287)</f>
        <v>0</v>
      </c>
      <c r="U254" s="11"/>
      <c r="V254" s="11"/>
      <c r="W254" s="11"/>
      <c r="X254" s="11"/>
      <c r="Y254" s="11"/>
      <c r="Z254" s="11"/>
      <c r="AA254" s="11"/>
      <c r="AB254" s="11"/>
      <c r="AC254" s="11"/>
      <c r="AD254" s="11"/>
      <c r="AE254" s="11"/>
      <c r="AR254" s="218" t="s">
        <v>81</v>
      </c>
      <c r="AT254" s="219" t="s">
        <v>72</v>
      </c>
      <c r="AU254" s="219" t="s">
        <v>81</v>
      </c>
      <c r="AY254" s="218" t="s">
        <v>152</v>
      </c>
      <c r="BK254" s="220">
        <f>SUM(BK255:BK287)</f>
        <v>0</v>
      </c>
    </row>
    <row r="255" s="2" customFormat="1" ht="33" customHeight="1">
      <c r="A255" s="39"/>
      <c r="B255" s="40"/>
      <c r="C255" s="221" t="s">
        <v>254</v>
      </c>
      <c r="D255" s="221" t="s">
        <v>153</v>
      </c>
      <c r="E255" s="222" t="s">
        <v>1700</v>
      </c>
      <c r="F255" s="223" t="s">
        <v>1701</v>
      </c>
      <c r="G255" s="224" t="s">
        <v>293</v>
      </c>
      <c r="H255" s="225">
        <v>2</v>
      </c>
      <c r="I255" s="226"/>
      <c r="J255" s="227">
        <f>ROUND(I255*H255,2)</f>
        <v>0</v>
      </c>
      <c r="K255" s="228"/>
      <c r="L255" s="45"/>
      <c r="M255" s="229" t="s">
        <v>1</v>
      </c>
      <c r="N255" s="230" t="s">
        <v>38</v>
      </c>
      <c r="O255" s="92"/>
      <c r="P255" s="231">
        <f>O255*H255</f>
        <v>0</v>
      </c>
      <c r="Q255" s="231">
        <v>0</v>
      </c>
      <c r="R255" s="231">
        <f>Q255*H255</f>
        <v>0</v>
      </c>
      <c r="S255" s="231">
        <v>0</v>
      </c>
      <c r="T255" s="232">
        <f>S255*H255</f>
        <v>0</v>
      </c>
      <c r="U255" s="39"/>
      <c r="V255" s="39"/>
      <c r="W255" s="39"/>
      <c r="X255" s="39"/>
      <c r="Y255" s="39"/>
      <c r="Z255" s="39"/>
      <c r="AA255" s="39"/>
      <c r="AB255" s="39"/>
      <c r="AC255" s="39"/>
      <c r="AD255" s="39"/>
      <c r="AE255" s="39"/>
      <c r="AR255" s="233" t="s">
        <v>169</v>
      </c>
      <c r="AT255" s="233" t="s">
        <v>153</v>
      </c>
      <c r="AU255" s="233" t="s">
        <v>83</v>
      </c>
      <c r="AY255" s="18" t="s">
        <v>152</v>
      </c>
      <c r="BE255" s="234">
        <f>IF(N255="základní",J255,0)</f>
        <v>0</v>
      </c>
      <c r="BF255" s="234">
        <f>IF(N255="snížená",J255,0)</f>
        <v>0</v>
      </c>
      <c r="BG255" s="234">
        <f>IF(N255="zákl. přenesená",J255,0)</f>
        <v>0</v>
      </c>
      <c r="BH255" s="234">
        <f>IF(N255="sníž. přenesená",J255,0)</f>
        <v>0</v>
      </c>
      <c r="BI255" s="234">
        <f>IF(N255="nulová",J255,0)</f>
        <v>0</v>
      </c>
      <c r="BJ255" s="18" t="s">
        <v>81</v>
      </c>
      <c r="BK255" s="234">
        <f>ROUND(I255*H255,2)</f>
        <v>0</v>
      </c>
      <c r="BL255" s="18" t="s">
        <v>169</v>
      </c>
      <c r="BM255" s="233" t="s">
        <v>1702</v>
      </c>
    </row>
    <row r="256" s="2" customFormat="1">
      <c r="A256" s="39"/>
      <c r="B256" s="40"/>
      <c r="C256" s="41"/>
      <c r="D256" s="235" t="s">
        <v>159</v>
      </c>
      <c r="E256" s="41"/>
      <c r="F256" s="236" t="s">
        <v>1701</v>
      </c>
      <c r="G256" s="41"/>
      <c r="H256" s="41"/>
      <c r="I256" s="237"/>
      <c r="J256" s="41"/>
      <c r="K256" s="41"/>
      <c r="L256" s="45"/>
      <c r="M256" s="238"/>
      <c r="N256" s="239"/>
      <c r="O256" s="92"/>
      <c r="P256" s="92"/>
      <c r="Q256" s="92"/>
      <c r="R256" s="92"/>
      <c r="S256" s="92"/>
      <c r="T256" s="93"/>
      <c r="U256" s="39"/>
      <c r="V256" s="39"/>
      <c r="W256" s="39"/>
      <c r="X256" s="39"/>
      <c r="Y256" s="39"/>
      <c r="Z256" s="39"/>
      <c r="AA256" s="39"/>
      <c r="AB256" s="39"/>
      <c r="AC256" s="39"/>
      <c r="AD256" s="39"/>
      <c r="AE256" s="39"/>
      <c r="AT256" s="18" t="s">
        <v>159</v>
      </c>
      <c r="AU256" s="18" t="s">
        <v>83</v>
      </c>
    </row>
    <row r="257" s="2" customFormat="1" ht="21.75" customHeight="1">
      <c r="A257" s="39"/>
      <c r="B257" s="40"/>
      <c r="C257" s="221" t="s">
        <v>260</v>
      </c>
      <c r="D257" s="221" t="s">
        <v>153</v>
      </c>
      <c r="E257" s="222" t="s">
        <v>1703</v>
      </c>
      <c r="F257" s="223" t="s">
        <v>1704</v>
      </c>
      <c r="G257" s="224" t="s">
        <v>293</v>
      </c>
      <c r="H257" s="225">
        <v>3</v>
      </c>
      <c r="I257" s="226"/>
      <c r="J257" s="227">
        <f>ROUND(I257*H257,2)</f>
        <v>0</v>
      </c>
      <c r="K257" s="228"/>
      <c r="L257" s="45"/>
      <c r="M257" s="229" t="s">
        <v>1</v>
      </c>
      <c r="N257" s="230" t="s">
        <v>38</v>
      </c>
      <c r="O257" s="92"/>
      <c r="P257" s="231">
        <f>O257*H257</f>
        <v>0</v>
      </c>
      <c r="Q257" s="231">
        <v>0</v>
      </c>
      <c r="R257" s="231">
        <f>Q257*H257</f>
        <v>0</v>
      </c>
      <c r="S257" s="231">
        <v>0</v>
      </c>
      <c r="T257" s="232">
        <f>S257*H257</f>
        <v>0</v>
      </c>
      <c r="U257" s="39"/>
      <c r="V257" s="39"/>
      <c r="W257" s="39"/>
      <c r="X257" s="39"/>
      <c r="Y257" s="39"/>
      <c r="Z257" s="39"/>
      <c r="AA257" s="39"/>
      <c r="AB257" s="39"/>
      <c r="AC257" s="39"/>
      <c r="AD257" s="39"/>
      <c r="AE257" s="39"/>
      <c r="AR257" s="233" t="s">
        <v>169</v>
      </c>
      <c r="AT257" s="233" t="s">
        <v>153</v>
      </c>
      <c r="AU257" s="233" t="s">
        <v>83</v>
      </c>
      <c r="AY257" s="18" t="s">
        <v>152</v>
      </c>
      <c r="BE257" s="234">
        <f>IF(N257="základní",J257,0)</f>
        <v>0</v>
      </c>
      <c r="BF257" s="234">
        <f>IF(N257="snížená",J257,0)</f>
        <v>0</v>
      </c>
      <c r="BG257" s="234">
        <f>IF(N257="zákl. přenesená",J257,0)</f>
        <v>0</v>
      </c>
      <c r="BH257" s="234">
        <f>IF(N257="sníž. přenesená",J257,0)</f>
        <v>0</v>
      </c>
      <c r="BI257" s="234">
        <f>IF(N257="nulová",J257,0)</f>
        <v>0</v>
      </c>
      <c r="BJ257" s="18" t="s">
        <v>81</v>
      </c>
      <c r="BK257" s="234">
        <f>ROUND(I257*H257,2)</f>
        <v>0</v>
      </c>
      <c r="BL257" s="18" t="s">
        <v>169</v>
      </c>
      <c r="BM257" s="233" t="s">
        <v>1705</v>
      </c>
    </row>
    <row r="258" s="2" customFormat="1">
      <c r="A258" s="39"/>
      <c r="B258" s="40"/>
      <c r="C258" s="41"/>
      <c r="D258" s="235" t="s">
        <v>159</v>
      </c>
      <c r="E258" s="41"/>
      <c r="F258" s="236" t="s">
        <v>1704</v>
      </c>
      <c r="G258" s="41"/>
      <c r="H258" s="41"/>
      <c r="I258" s="237"/>
      <c r="J258" s="41"/>
      <c r="K258" s="41"/>
      <c r="L258" s="45"/>
      <c r="M258" s="238"/>
      <c r="N258" s="239"/>
      <c r="O258" s="92"/>
      <c r="P258" s="92"/>
      <c r="Q258" s="92"/>
      <c r="R258" s="92"/>
      <c r="S258" s="92"/>
      <c r="T258" s="93"/>
      <c r="U258" s="39"/>
      <c r="V258" s="39"/>
      <c r="W258" s="39"/>
      <c r="X258" s="39"/>
      <c r="Y258" s="39"/>
      <c r="Z258" s="39"/>
      <c r="AA258" s="39"/>
      <c r="AB258" s="39"/>
      <c r="AC258" s="39"/>
      <c r="AD258" s="39"/>
      <c r="AE258" s="39"/>
      <c r="AT258" s="18" t="s">
        <v>159</v>
      </c>
      <c r="AU258" s="18" t="s">
        <v>83</v>
      </c>
    </row>
    <row r="259" s="16" customFormat="1">
      <c r="A259" s="16"/>
      <c r="B259" s="299"/>
      <c r="C259" s="300"/>
      <c r="D259" s="235" t="s">
        <v>897</v>
      </c>
      <c r="E259" s="301" t="s">
        <v>1</v>
      </c>
      <c r="F259" s="302" t="s">
        <v>1603</v>
      </c>
      <c r="G259" s="300"/>
      <c r="H259" s="301" t="s">
        <v>1</v>
      </c>
      <c r="I259" s="303"/>
      <c r="J259" s="300"/>
      <c r="K259" s="300"/>
      <c r="L259" s="304"/>
      <c r="M259" s="305"/>
      <c r="N259" s="306"/>
      <c r="O259" s="306"/>
      <c r="P259" s="306"/>
      <c r="Q259" s="306"/>
      <c r="R259" s="306"/>
      <c r="S259" s="306"/>
      <c r="T259" s="307"/>
      <c r="U259" s="16"/>
      <c r="V259" s="16"/>
      <c r="W259" s="16"/>
      <c r="X259" s="16"/>
      <c r="Y259" s="16"/>
      <c r="Z259" s="16"/>
      <c r="AA259" s="16"/>
      <c r="AB259" s="16"/>
      <c r="AC259" s="16"/>
      <c r="AD259" s="16"/>
      <c r="AE259" s="16"/>
      <c r="AT259" s="308" t="s">
        <v>897</v>
      </c>
      <c r="AU259" s="308" t="s">
        <v>83</v>
      </c>
      <c r="AV259" s="16" t="s">
        <v>81</v>
      </c>
      <c r="AW259" s="16" t="s">
        <v>30</v>
      </c>
      <c r="AX259" s="16" t="s">
        <v>73</v>
      </c>
      <c r="AY259" s="308" t="s">
        <v>152</v>
      </c>
    </row>
    <row r="260" s="14" customFormat="1">
      <c r="A260" s="14"/>
      <c r="B260" s="276"/>
      <c r="C260" s="277"/>
      <c r="D260" s="235" t="s">
        <v>897</v>
      </c>
      <c r="E260" s="278" t="s">
        <v>1</v>
      </c>
      <c r="F260" s="279" t="s">
        <v>165</v>
      </c>
      <c r="G260" s="277"/>
      <c r="H260" s="280">
        <v>3</v>
      </c>
      <c r="I260" s="281"/>
      <c r="J260" s="277"/>
      <c r="K260" s="277"/>
      <c r="L260" s="282"/>
      <c r="M260" s="283"/>
      <c r="N260" s="284"/>
      <c r="O260" s="284"/>
      <c r="P260" s="284"/>
      <c r="Q260" s="284"/>
      <c r="R260" s="284"/>
      <c r="S260" s="284"/>
      <c r="T260" s="285"/>
      <c r="U260" s="14"/>
      <c r="V260" s="14"/>
      <c r="W260" s="14"/>
      <c r="X260" s="14"/>
      <c r="Y260" s="14"/>
      <c r="Z260" s="14"/>
      <c r="AA260" s="14"/>
      <c r="AB260" s="14"/>
      <c r="AC260" s="14"/>
      <c r="AD260" s="14"/>
      <c r="AE260" s="14"/>
      <c r="AT260" s="286" t="s">
        <v>897</v>
      </c>
      <c r="AU260" s="286" t="s">
        <v>83</v>
      </c>
      <c r="AV260" s="14" t="s">
        <v>83</v>
      </c>
      <c r="AW260" s="14" t="s">
        <v>30</v>
      </c>
      <c r="AX260" s="14" t="s">
        <v>73</v>
      </c>
      <c r="AY260" s="286" t="s">
        <v>152</v>
      </c>
    </row>
    <row r="261" s="15" customFormat="1">
      <c r="A261" s="15"/>
      <c r="B261" s="287"/>
      <c r="C261" s="288"/>
      <c r="D261" s="235" t="s">
        <v>897</v>
      </c>
      <c r="E261" s="289" t="s">
        <v>1</v>
      </c>
      <c r="F261" s="290" t="s">
        <v>899</v>
      </c>
      <c r="G261" s="288"/>
      <c r="H261" s="291">
        <v>3</v>
      </c>
      <c r="I261" s="292"/>
      <c r="J261" s="288"/>
      <c r="K261" s="288"/>
      <c r="L261" s="293"/>
      <c r="M261" s="294"/>
      <c r="N261" s="295"/>
      <c r="O261" s="295"/>
      <c r="P261" s="295"/>
      <c r="Q261" s="295"/>
      <c r="R261" s="295"/>
      <c r="S261" s="295"/>
      <c r="T261" s="296"/>
      <c r="U261" s="15"/>
      <c r="V261" s="15"/>
      <c r="W261" s="15"/>
      <c r="X261" s="15"/>
      <c r="Y261" s="15"/>
      <c r="Z261" s="15"/>
      <c r="AA261" s="15"/>
      <c r="AB261" s="15"/>
      <c r="AC261" s="15"/>
      <c r="AD261" s="15"/>
      <c r="AE261" s="15"/>
      <c r="AT261" s="297" t="s">
        <v>897</v>
      </c>
      <c r="AU261" s="297" t="s">
        <v>83</v>
      </c>
      <c r="AV261" s="15" t="s">
        <v>169</v>
      </c>
      <c r="AW261" s="15" t="s">
        <v>30</v>
      </c>
      <c r="AX261" s="15" t="s">
        <v>81</v>
      </c>
      <c r="AY261" s="297" t="s">
        <v>152</v>
      </c>
    </row>
    <row r="262" s="2" customFormat="1" ht="33" customHeight="1">
      <c r="A262" s="39"/>
      <c r="B262" s="40"/>
      <c r="C262" s="240" t="s">
        <v>264</v>
      </c>
      <c r="D262" s="240" t="s">
        <v>200</v>
      </c>
      <c r="E262" s="241" t="s">
        <v>1706</v>
      </c>
      <c r="F262" s="242" t="s">
        <v>1707</v>
      </c>
      <c r="G262" s="243" t="s">
        <v>293</v>
      </c>
      <c r="H262" s="244">
        <v>3</v>
      </c>
      <c r="I262" s="245"/>
      <c r="J262" s="246">
        <f>ROUND(I262*H262,2)</f>
        <v>0</v>
      </c>
      <c r="K262" s="247"/>
      <c r="L262" s="248"/>
      <c r="M262" s="249" t="s">
        <v>1</v>
      </c>
      <c r="N262" s="250" t="s">
        <v>38</v>
      </c>
      <c r="O262" s="92"/>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188</v>
      </c>
      <c r="AT262" s="233" t="s">
        <v>200</v>
      </c>
      <c r="AU262" s="233" t="s">
        <v>83</v>
      </c>
      <c r="AY262" s="18" t="s">
        <v>152</v>
      </c>
      <c r="BE262" s="234">
        <f>IF(N262="základní",J262,0)</f>
        <v>0</v>
      </c>
      <c r="BF262" s="234">
        <f>IF(N262="snížená",J262,0)</f>
        <v>0</v>
      </c>
      <c r="BG262" s="234">
        <f>IF(N262="zákl. přenesená",J262,0)</f>
        <v>0</v>
      </c>
      <c r="BH262" s="234">
        <f>IF(N262="sníž. přenesená",J262,0)</f>
        <v>0</v>
      </c>
      <c r="BI262" s="234">
        <f>IF(N262="nulová",J262,0)</f>
        <v>0</v>
      </c>
      <c r="BJ262" s="18" t="s">
        <v>81</v>
      </c>
      <c r="BK262" s="234">
        <f>ROUND(I262*H262,2)</f>
        <v>0</v>
      </c>
      <c r="BL262" s="18" t="s">
        <v>169</v>
      </c>
      <c r="BM262" s="233" t="s">
        <v>1708</v>
      </c>
    </row>
    <row r="263" s="2" customFormat="1">
      <c r="A263" s="39"/>
      <c r="B263" s="40"/>
      <c r="C263" s="41"/>
      <c r="D263" s="235" t="s">
        <v>159</v>
      </c>
      <c r="E263" s="41"/>
      <c r="F263" s="236" t="s">
        <v>1709</v>
      </c>
      <c r="G263" s="41"/>
      <c r="H263" s="41"/>
      <c r="I263" s="237"/>
      <c r="J263" s="41"/>
      <c r="K263" s="41"/>
      <c r="L263" s="45"/>
      <c r="M263" s="238"/>
      <c r="N263" s="239"/>
      <c r="O263" s="92"/>
      <c r="P263" s="92"/>
      <c r="Q263" s="92"/>
      <c r="R263" s="92"/>
      <c r="S263" s="92"/>
      <c r="T263" s="93"/>
      <c r="U263" s="39"/>
      <c r="V263" s="39"/>
      <c r="W263" s="39"/>
      <c r="X263" s="39"/>
      <c r="Y263" s="39"/>
      <c r="Z263" s="39"/>
      <c r="AA263" s="39"/>
      <c r="AB263" s="39"/>
      <c r="AC263" s="39"/>
      <c r="AD263" s="39"/>
      <c r="AE263" s="39"/>
      <c r="AT263" s="18" t="s">
        <v>159</v>
      </c>
      <c r="AU263" s="18" t="s">
        <v>83</v>
      </c>
    </row>
    <row r="264" s="2" customFormat="1" ht="21.75" customHeight="1">
      <c r="A264" s="39"/>
      <c r="B264" s="40"/>
      <c r="C264" s="221" t="s">
        <v>268</v>
      </c>
      <c r="D264" s="221" t="s">
        <v>153</v>
      </c>
      <c r="E264" s="222" t="s">
        <v>1710</v>
      </c>
      <c r="F264" s="223" t="s">
        <v>1711</v>
      </c>
      <c r="G264" s="224" t="s">
        <v>293</v>
      </c>
      <c r="H264" s="225">
        <v>1</v>
      </c>
      <c r="I264" s="226"/>
      <c r="J264" s="227">
        <f>ROUND(I264*H264,2)</f>
        <v>0</v>
      </c>
      <c r="K264" s="228"/>
      <c r="L264" s="45"/>
      <c r="M264" s="229" t="s">
        <v>1</v>
      </c>
      <c r="N264" s="230" t="s">
        <v>38</v>
      </c>
      <c r="O264" s="92"/>
      <c r="P264" s="231">
        <f>O264*H264</f>
        <v>0</v>
      </c>
      <c r="Q264" s="231">
        <v>0</v>
      </c>
      <c r="R264" s="231">
        <f>Q264*H264</f>
        <v>0</v>
      </c>
      <c r="S264" s="231">
        <v>0</v>
      </c>
      <c r="T264" s="232">
        <f>S264*H264</f>
        <v>0</v>
      </c>
      <c r="U264" s="39"/>
      <c r="V264" s="39"/>
      <c r="W264" s="39"/>
      <c r="X264" s="39"/>
      <c r="Y264" s="39"/>
      <c r="Z264" s="39"/>
      <c r="AA264" s="39"/>
      <c r="AB264" s="39"/>
      <c r="AC264" s="39"/>
      <c r="AD264" s="39"/>
      <c r="AE264" s="39"/>
      <c r="AR264" s="233" t="s">
        <v>169</v>
      </c>
      <c r="AT264" s="233" t="s">
        <v>153</v>
      </c>
      <c r="AU264" s="233" t="s">
        <v>83</v>
      </c>
      <c r="AY264" s="18" t="s">
        <v>152</v>
      </c>
      <c r="BE264" s="234">
        <f>IF(N264="základní",J264,0)</f>
        <v>0</v>
      </c>
      <c r="BF264" s="234">
        <f>IF(N264="snížená",J264,0)</f>
        <v>0</v>
      </c>
      <c r="BG264" s="234">
        <f>IF(N264="zákl. přenesená",J264,0)</f>
        <v>0</v>
      </c>
      <c r="BH264" s="234">
        <f>IF(N264="sníž. přenesená",J264,0)</f>
        <v>0</v>
      </c>
      <c r="BI264" s="234">
        <f>IF(N264="nulová",J264,0)</f>
        <v>0</v>
      </c>
      <c r="BJ264" s="18" t="s">
        <v>81</v>
      </c>
      <c r="BK264" s="234">
        <f>ROUND(I264*H264,2)</f>
        <v>0</v>
      </c>
      <c r="BL264" s="18" t="s">
        <v>169</v>
      </c>
      <c r="BM264" s="233" t="s">
        <v>1712</v>
      </c>
    </row>
    <row r="265" s="2" customFormat="1">
      <c r="A265" s="39"/>
      <c r="B265" s="40"/>
      <c r="C265" s="41"/>
      <c r="D265" s="235" t="s">
        <v>159</v>
      </c>
      <c r="E265" s="41"/>
      <c r="F265" s="236" t="s">
        <v>1711</v>
      </c>
      <c r="G265" s="41"/>
      <c r="H265" s="41"/>
      <c r="I265" s="237"/>
      <c r="J265" s="41"/>
      <c r="K265" s="41"/>
      <c r="L265" s="45"/>
      <c r="M265" s="238"/>
      <c r="N265" s="239"/>
      <c r="O265" s="92"/>
      <c r="P265" s="92"/>
      <c r="Q265" s="92"/>
      <c r="R265" s="92"/>
      <c r="S265" s="92"/>
      <c r="T265" s="93"/>
      <c r="U265" s="39"/>
      <c r="V265" s="39"/>
      <c r="W265" s="39"/>
      <c r="X265" s="39"/>
      <c r="Y265" s="39"/>
      <c r="Z265" s="39"/>
      <c r="AA265" s="39"/>
      <c r="AB265" s="39"/>
      <c r="AC265" s="39"/>
      <c r="AD265" s="39"/>
      <c r="AE265" s="39"/>
      <c r="AT265" s="18" t="s">
        <v>159</v>
      </c>
      <c r="AU265" s="18" t="s">
        <v>83</v>
      </c>
    </row>
    <row r="266" s="16" customFormat="1">
      <c r="A266" s="16"/>
      <c r="B266" s="299"/>
      <c r="C266" s="300"/>
      <c r="D266" s="235" t="s">
        <v>897</v>
      </c>
      <c r="E266" s="301" t="s">
        <v>1</v>
      </c>
      <c r="F266" s="302" t="s">
        <v>1603</v>
      </c>
      <c r="G266" s="300"/>
      <c r="H266" s="301" t="s">
        <v>1</v>
      </c>
      <c r="I266" s="303"/>
      <c r="J266" s="300"/>
      <c r="K266" s="300"/>
      <c r="L266" s="304"/>
      <c r="M266" s="305"/>
      <c r="N266" s="306"/>
      <c r="O266" s="306"/>
      <c r="P266" s="306"/>
      <c r="Q266" s="306"/>
      <c r="R266" s="306"/>
      <c r="S266" s="306"/>
      <c r="T266" s="307"/>
      <c r="U266" s="16"/>
      <c r="V266" s="16"/>
      <c r="W266" s="16"/>
      <c r="X266" s="16"/>
      <c r="Y266" s="16"/>
      <c r="Z266" s="16"/>
      <c r="AA266" s="16"/>
      <c r="AB266" s="16"/>
      <c r="AC266" s="16"/>
      <c r="AD266" s="16"/>
      <c r="AE266" s="16"/>
      <c r="AT266" s="308" t="s">
        <v>897</v>
      </c>
      <c r="AU266" s="308" t="s">
        <v>83</v>
      </c>
      <c r="AV266" s="16" t="s">
        <v>81</v>
      </c>
      <c r="AW266" s="16" t="s">
        <v>30</v>
      </c>
      <c r="AX266" s="16" t="s">
        <v>73</v>
      </c>
      <c r="AY266" s="308" t="s">
        <v>152</v>
      </c>
    </row>
    <row r="267" s="14" customFormat="1">
      <c r="A267" s="14"/>
      <c r="B267" s="276"/>
      <c r="C267" s="277"/>
      <c r="D267" s="235" t="s">
        <v>897</v>
      </c>
      <c r="E267" s="278" t="s">
        <v>1</v>
      </c>
      <c r="F267" s="279" t="s">
        <v>81</v>
      </c>
      <c r="G267" s="277"/>
      <c r="H267" s="280">
        <v>1</v>
      </c>
      <c r="I267" s="281"/>
      <c r="J267" s="277"/>
      <c r="K267" s="277"/>
      <c r="L267" s="282"/>
      <c r="M267" s="283"/>
      <c r="N267" s="284"/>
      <c r="O267" s="284"/>
      <c r="P267" s="284"/>
      <c r="Q267" s="284"/>
      <c r="R267" s="284"/>
      <c r="S267" s="284"/>
      <c r="T267" s="285"/>
      <c r="U267" s="14"/>
      <c r="V267" s="14"/>
      <c r="W267" s="14"/>
      <c r="X267" s="14"/>
      <c r="Y267" s="14"/>
      <c r="Z267" s="14"/>
      <c r="AA267" s="14"/>
      <c r="AB267" s="14"/>
      <c r="AC267" s="14"/>
      <c r="AD267" s="14"/>
      <c r="AE267" s="14"/>
      <c r="AT267" s="286" t="s">
        <v>897</v>
      </c>
      <c r="AU267" s="286" t="s">
        <v>83</v>
      </c>
      <c r="AV267" s="14" t="s">
        <v>83</v>
      </c>
      <c r="AW267" s="14" t="s">
        <v>30</v>
      </c>
      <c r="AX267" s="14" t="s">
        <v>73</v>
      </c>
      <c r="AY267" s="286" t="s">
        <v>152</v>
      </c>
    </row>
    <row r="268" s="15" customFormat="1">
      <c r="A268" s="15"/>
      <c r="B268" s="287"/>
      <c r="C268" s="288"/>
      <c r="D268" s="235" t="s">
        <v>897</v>
      </c>
      <c r="E268" s="289" t="s">
        <v>1</v>
      </c>
      <c r="F268" s="290" t="s">
        <v>899</v>
      </c>
      <c r="G268" s="288"/>
      <c r="H268" s="291">
        <v>1</v>
      </c>
      <c r="I268" s="292"/>
      <c r="J268" s="288"/>
      <c r="K268" s="288"/>
      <c r="L268" s="293"/>
      <c r="M268" s="294"/>
      <c r="N268" s="295"/>
      <c r="O268" s="295"/>
      <c r="P268" s="295"/>
      <c r="Q268" s="295"/>
      <c r="R268" s="295"/>
      <c r="S268" s="295"/>
      <c r="T268" s="296"/>
      <c r="U268" s="15"/>
      <c r="V268" s="15"/>
      <c r="W268" s="15"/>
      <c r="X268" s="15"/>
      <c r="Y268" s="15"/>
      <c r="Z268" s="15"/>
      <c r="AA268" s="15"/>
      <c r="AB268" s="15"/>
      <c r="AC268" s="15"/>
      <c r="AD268" s="15"/>
      <c r="AE268" s="15"/>
      <c r="AT268" s="297" t="s">
        <v>897</v>
      </c>
      <c r="AU268" s="297" t="s">
        <v>83</v>
      </c>
      <c r="AV268" s="15" t="s">
        <v>169</v>
      </c>
      <c r="AW268" s="15" t="s">
        <v>30</v>
      </c>
      <c r="AX268" s="15" t="s">
        <v>81</v>
      </c>
      <c r="AY268" s="297" t="s">
        <v>152</v>
      </c>
    </row>
    <row r="269" s="2" customFormat="1" ht="21.75" customHeight="1">
      <c r="A269" s="39"/>
      <c r="B269" s="40"/>
      <c r="C269" s="240" t="s">
        <v>378</v>
      </c>
      <c r="D269" s="240" t="s">
        <v>200</v>
      </c>
      <c r="E269" s="241" t="s">
        <v>1713</v>
      </c>
      <c r="F269" s="242" t="s">
        <v>1714</v>
      </c>
      <c r="G269" s="243" t="s">
        <v>293</v>
      </c>
      <c r="H269" s="244">
        <v>1</v>
      </c>
      <c r="I269" s="245"/>
      <c r="J269" s="246">
        <f>ROUND(I269*H269,2)</f>
        <v>0</v>
      </c>
      <c r="K269" s="247"/>
      <c r="L269" s="248"/>
      <c r="M269" s="249" t="s">
        <v>1</v>
      </c>
      <c r="N269" s="250" t="s">
        <v>38</v>
      </c>
      <c r="O269" s="92"/>
      <c r="P269" s="231">
        <f>O269*H269</f>
        <v>0</v>
      </c>
      <c r="Q269" s="231">
        <v>0</v>
      </c>
      <c r="R269" s="231">
        <f>Q269*H269</f>
        <v>0</v>
      </c>
      <c r="S269" s="231">
        <v>0</v>
      </c>
      <c r="T269" s="232">
        <f>S269*H269</f>
        <v>0</v>
      </c>
      <c r="U269" s="39"/>
      <c r="V269" s="39"/>
      <c r="W269" s="39"/>
      <c r="X269" s="39"/>
      <c r="Y269" s="39"/>
      <c r="Z269" s="39"/>
      <c r="AA269" s="39"/>
      <c r="AB269" s="39"/>
      <c r="AC269" s="39"/>
      <c r="AD269" s="39"/>
      <c r="AE269" s="39"/>
      <c r="AR269" s="233" t="s">
        <v>188</v>
      </c>
      <c r="AT269" s="233" t="s">
        <v>200</v>
      </c>
      <c r="AU269" s="233" t="s">
        <v>83</v>
      </c>
      <c r="AY269" s="18" t="s">
        <v>152</v>
      </c>
      <c r="BE269" s="234">
        <f>IF(N269="základní",J269,0)</f>
        <v>0</v>
      </c>
      <c r="BF269" s="234">
        <f>IF(N269="snížená",J269,0)</f>
        <v>0</v>
      </c>
      <c r="BG269" s="234">
        <f>IF(N269="zákl. přenesená",J269,0)</f>
        <v>0</v>
      </c>
      <c r="BH269" s="234">
        <f>IF(N269="sníž. přenesená",J269,0)</f>
        <v>0</v>
      </c>
      <c r="BI269" s="234">
        <f>IF(N269="nulová",J269,0)</f>
        <v>0</v>
      </c>
      <c r="BJ269" s="18" t="s">
        <v>81</v>
      </c>
      <c r="BK269" s="234">
        <f>ROUND(I269*H269,2)</f>
        <v>0</v>
      </c>
      <c r="BL269" s="18" t="s">
        <v>169</v>
      </c>
      <c r="BM269" s="233" t="s">
        <v>1715</v>
      </c>
    </row>
    <row r="270" s="2" customFormat="1">
      <c r="A270" s="39"/>
      <c r="B270" s="40"/>
      <c r="C270" s="41"/>
      <c r="D270" s="235" t="s">
        <v>159</v>
      </c>
      <c r="E270" s="41"/>
      <c r="F270" s="236" t="s">
        <v>1716</v>
      </c>
      <c r="G270" s="41"/>
      <c r="H270" s="41"/>
      <c r="I270" s="237"/>
      <c r="J270" s="41"/>
      <c r="K270" s="41"/>
      <c r="L270" s="45"/>
      <c r="M270" s="238"/>
      <c r="N270" s="239"/>
      <c r="O270" s="92"/>
      <c r="P270" s="92"/>
      <c r="Q270" s="92"/>
      <c r="R270" s="92"/>
      <c r="S270" s="92"/>
      <c r="T270" s="93"/>
      <c r="U270" s="39"/>
      <c r="V270" s="39"/>
      <c r="W270" s="39"/>
      <c r="X270" s="39"/>
      <c r="Y270" s="39"/>
      <c r="Z270" s="39"/>
      <c r="AA270" s="39"/>
      <c r="AB270" s="39"/>
      <c r="AC270" s="39"/>
      <c r="AD270" s="39"/>
      <c r="AE270" s="39"/>
      <c r="AT270" s="18" t="s">
        <v>159</v>
      </c>
      <c r="AU270" s="18" t="s">
        <v>83</v>
      </c>
    </row>
    <row r="271" s="2" customFormat="1" ht="21.75" customHeight="1">
      <c r="A271" s="39"/>
      <c r="B271" s="40"/>
      <c r="C271" s="221" t="s">
        <v>383</v>
      </c>
      <c r="D271" s="221" t="s">
        <v>153</v>
      </c>
      <c r="E271" s="222" t="s">
        <v>1717</v>
      </c>
      <c r="F271" s="223" t="s">
        <v>1718</v>
      </c>
      <c r="G271" s="224" t="s">
        <v>293</v>
      </c>
      <c r="H271" s="225">
        <v>1</v>
      </c>
      <c r="I271" s="226"/>
      <c r="J271" s="227">
        <f>ROUND(I271*H271,2)</f>
        <v>0</v>
      </c>
      <c r="K271" s="228"/>
      <c r="L271" s="45"/>
      <c r="M271" s="229" t="s">
        <v>1</v>
      </c>
      <c r="N271" s="230" t="s">
        <v>38</v>
      </c>
      <c r="O271" s="92"/>
      <c r="P271" s="231">
        <f>O271*H271</f>
        <v>0</v>
      </c>
      <c r="Q271" s="231">
        <v>0</v>
      </c>
      <c r="R271" s="231">
        <f>Q271*H271</f>
        <v>0</v>
      </c>
      <c r="S271" s="231">
        <v>0</v>
      </c>
      <c r="T271" s="232">
        <f>S271*H271</f>
        <v>0</v>
      </c>
      <c r="U271" s="39"/>
      <c r="V271" s="39"/>
      <c r="W271" s="39"/>
      <c r="X271" s="39"/>
      <c r="Y271" s="39"/>
      <c r="Z271" s="39"/>
      <c r="AA271" s="39"/>
      <c r="AB271" s="39"/>
      <c r="AC271" s="39"/>
      <c r="AD271" s="39"/>
      <c r="AE271" s="39"/>
      <c r="AR271" s="233" t="s">
        <v>169</v>
      </c>
      <c r="AT271" s="233" t="s">
        <v>153</v>
      </c>
      <c r="AU271" s="233" t="s">
        <v>83</v>
      </c>
      <c r="AY271" s="18" t="s">
        <v>152</v>
      </c>
      <c r="BE271" s="234">
        <f>IF(N271="základní",J271,0)</f>
        <v>0</v>
      </c>
      <c r="BF271" s="234">
        <f>IF(N271="snížená",J271,0)</f>
        <v>0</v>
      </c>
      <c r="BG271" s="234">
        <f>IF(N271="zákl. přenesená",J271,0)</f>
        <v>0</v>
      </c>
      <c r="BH271" s="234">
        <f>IF(N271="sníž. přenesená",J271,0)</f>
        <v>0</v>
      </c>
      <c r="BI271" s="234">
        <f>IF(N271="nulová",J271,0)</f>
        <v>0</v>
      </c>
      <c r="BJ271" s="18" t="s">
        <v>81</v>
      </c>
      <c r="BK271" s="234">
        <f>ROUND(I271*H271,2)</f>
        <v>0</v>
      </c>
      <c r="BL271" s="18" t="s">
        <v>169</v>
      </c>
      <c r="BM271" s="233" t="s">
        <v>1719</v>
      </c>
    </row>
    <row r="272" s="2" customFormat="1">
      <c r="A272" s="39"/>
      <c r="B272" s="40"/>
      <c r="C272" s="41"/>
      <c r="D272" s="235" t="s">
        <v>159</v>
      </c>
      <c r="E272" s="41"/>
      <c r="F272" s="236" t="s">
        <v>1718</v>
      </c>
      <c r="G272" s="41"/>
      <c r="H272" s="41"/>
      <c r="I272" s="237"/>
      <c r="J272" s="41"/>
      <c r="K272" s="41"/>
      <c r="L272" s="45"/>
      <c r="M272" s="238"/>
      <c r="N272" s="239"/>
      <c r="O272" s="92"/>
      <c r="P272" s="92"/>
      <c r="Q272" s="92"/>
      <c r="R272" s="92"/>
      <c r="S272" s="92"/>
      <c r="T272" s="93"/>
      <c r="U272" s="39"/>
      <c r="V272" s="39"/>
      <c r="W272" s="39"/>
      <c r="X272" s="39"/>
      <c r="Y272" s="39"/>
      <c r="Z272" s="39"/>
      <c r="AA272" s="39"/>
      <c r="AB272" s="39"/>
      <c r="AC272" s="39"/>
      <c r="AD272" s="39"/>
      <c r="AE272" s="39"/>
      <c r="AT272" s="18" t="s">
        <v>159</v>
      </c>
      <c r="AU272" s="18" t="s">
        <v>83</v>
      </c>
    </row>
    <row r="273" s="16" customFormat="1">
      <c r="A273" s="16"/>
      <c r="B273" s="299"/>
      <c r="C273" s="300"/>
      <c r="D273" s="235" t="s">
        <v>897</v>
      </c>
      <c r="E273" s="301" t="s">
        <v>1</v>
      </c>
      <c r="F273" s="302" t="s">
        <v>1603</v>
      </c>
      <c r="G273" s="300"/>
      <c r="H273" s="301" t="s">
        <v>1</v>
      </c>
      <c r="I273" s="303"/>
      <c r="J273" s="300"/>
      <c r="K273" s="300"/>
      <c r="L273" s="304"/>
      <c r="M273" s="305"/>
      <c r="N273" s="306"/>
      <c r="O273" s="306"/>
      <c r="P273" s="306"/>
      <c r="Q273" s="306"/>
      <c r="R273" s="306"/>
      <c r="S273" s="306"/>
      <c r="T273" s="307"/>
      <c r="U273" s="16"/>
      <c r="V273" s="16"/>
      <c r="W273" s="16"/>
      <c r="X273" s="16"/>
      <c r="Y273" s="16"/>
      <c r="Z273" s="16"/>
      <c r="AA273" s="16"/>
      <c r="AB273" s="16"/>
      <c r="AC273" s="16"/>
      <c r="AD273" s="16"/>
      <c r="AE273" s="16"/>
      <c r="AT273" s="308" t="s">
        <v>897</v>
      </c>
      <c r="AU273" s="308" t="s">
        <v>83</v>
      </c>
      <c r="AV273" s="16" t="s">
        <v>81</v>
      </c>
      <c r="AW273" s="16" t="s">
        <v>30</v>
      </c>
      <c r="AX273" s="16" t="s">
        <v>73</v>
      </c>
      <c r="AY273" s="308" t="s">
        <v>152</v>
      </c>
    </row>
    <row r="274" s="14" customFormat="1">
      <c r="A274" s="14"/>
      <c r="B274" s="276"/>
      <c r="C274" s="277"/>
      <c r="D274" s="235" t="s">
        <v>897</v>
      </c>
      <c r="E274" s="278" t="s">
        <v>1</v>
      </c>
      <c r="F274" s="279" t="s">
        <v>81</v>
      </c>
      <c r="G274" s="277"/>
      <c r="H274" s="280">
        <v>1</v>
      </c>
      <c r="I274" s="281"/>
      <c r="J274" s="277"/>
      <c r="K274" s="277"/>
      <c r="L274" s="282"/>
      <c r="M274" s="283"/>
      <c r="N274" s="284"/>
      <c r="O274" s="284"/>
      <c r="P274" s="284"/>
      <c r="Q274" s="284"/>
      <c r="R274" s="284"/>
      <c r="S274" s="284"/>
      <c r="T274" s="285"/>
      <c r="U274" s="14"/>
      <c r="V274" s="14"/>
      <c r="W274" s="14"/>
      <c r="X274" s="14"/>
      <c r="Y274" s="14"/>
      <c r="Z274" s="14"/>
      <c r="AA274" s="14"/>
      <c r="AB274" s="14"/>
      <c r="AC274" s="14"/>
      <c r="AD274" s="14"/>
      <c r="AE274" s="14"/>
      <c r="AT274" s="286" t="s">
        <v>897</v>
      </c>
      <c r="AU274" s="286" t="s">
        <v>83</v>
      </c>
      <c r="AV274" s="14" t="s">
        <v>83</v>
      </c>
      <c r="AW274" s="14" t="s">
        <v>30</v>
      </c>
      <c r="AX274" s="14" t="s">
        <v>73</v>
      </c>
      <c r="AY274" s="286" t="s">
        <v>152</v>
      </c>
    </row>
    <row r="275" s="15" customFormat="1">
      <c r="A275" s="15"/>
      <c r="B275" s="287"/>
      <c r="C275" s="288"/>
      <c r="D275" s="235" t="s">
        <v>897</v>
      </c>
      <c r="E275" s="289" t="s">
        <v>1</v>
      </c>
      <c r="F275" s="290" t="s">
        <v>899</v>
      </c>
      <c r="G275" s="288"/>
      <c r="H275" s="291">
        <v>1</v>
      </c>
      <c r="I275" s="292"/>
      <c r="J275" s="288"/>
      <c r="K275" s="288"/>
      <c r="L275" s="293"/>
      <c r="M275" s="294"/>
      <c r="N275" s="295"/>
      <c r="O275" s="295"/>
      <c r="P275" s="295"/>
      <c r="Q275" s="295"/>
      <c r="R275" s="295"/>
      <c r="S275" s="295"/>
      <c r="T275" s="296"/>
      <c r="U275" s="15"/>
      <c r="V275" s="15"/>
      <c r="W275" s="15"/>
      <c r="X275" s="15"/>
      <c r="Y275" s="15"/>
      <c r="Z275" s="15"/>
      <c r="AA275" s="15"/>
      <c r="AB275" s="15"/>
      <c r="AC275" s="15"/>
      <c r="AD275" s="15"/>
      <c r="AE275" s="15"/>
      <c r="AT275" s="297" t="s">
        <v>897</v>
      </c>
      <c r="AU275" s="297" t="s">
        <v>83</v>
      </c>
      <c r="AV275" s="15" t="s">
        <v>169</v>
      </c>
      <c r="AW275" s="15" t="s">
        <v>30</v>
      </c>
      <c r="AX275" s="15" t="s">
        <v>81</v>
      </c>
      <c r="AY275" s="297" t="s">
        <v>152</v>
      </c>
    </row>
    <row r="276" s="2" customFormat="1" ht="16.5" customHeight="1">
      <c r="A276" s="39"/>
      <c r="B276" s="40"/>
      <c r="C276" s="240" t="s">
        <v>387</v>
      </c>
      <c r="D276" s="240" t="s">
        <v>200</v>
      </c>
      <c r="E276" s="241" t="s">
        <v>1720</v>
      </c>
      <c r="F276" s="242" t="s">
        <v>1721</v>
      </c>
      <c r="G276" s="243" t="s">
        <v>293</v>
      </c>
      <c r="H276" s="244">
        <v>1</v>
      </c>
      <c r="I276" s="245"/>
      <c r="J276" s="246">
        <f>ROUND(I276*H276,2)</f>
        <v>0</v>
      </c>
      <c r="K276" s="247"/>
      <c r="L276" s="248"/>
      <c r="M276" s="249" t="s">
        <v>1</v>
      </c>
      <c r="N276" s="250" t="s">
        <v>38</v>
      </c>
      <c r="O276" s="92"/>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188</v>
      </c>
      <c r="AT276" s="233" t="s">
        <v>200</v>
      </c>
      <c r="AU276" s="233" t="s">
        <v>83</v>
      </c>
      <c r="AY276" s="18" t="s">
        <v>152</v>
      </c>
      <c r="BE276" s="234">
        <f>IF(N276="základní",J276,0)</f>
        <v>0</v>
      </c>
      <c r="BF276" s="234">
        <f>IF(N276="snížená",J276,0)</f>
        <v>0</v>
      </c>
      <c r="BG276" s="234">
        <f>IF(N276="zákl. přenesená",J276,0)</f>
        <v>0</v>
      </c>
      <c r="BH276" s="234">
        <f>IF(N276="sníž. přenesená",J276,0)</f>
        <v>0</v>
      </c>
      <c r="BI276" s="234">
        <f>IF(N276="nulová",J276,0)</f>
        <v>0</v>
      </c>
      <c r="BJ276" s="18" t="s">
        <v>81</v>
      </c>
      <c r="BK276" s="234">
        <f>ROUND(I276*H276,2)</f>
        <v>0</v>
      </c>
      <c r="BL276" s="18" t="s">
        <v>169</v>
      </c>
      <c r="BM276" s="233" t="s">
        <v>1722</v>
      </c>
    </row>
    <row r="277" s="2" customFormat="1">
      <c r="A277" s="39"/>
      <c r="B277" s="40"/>
      <c r="C277" s="41"/>
      <c r="D277" s="235" t="s">
        <v>159</v>
      </c>
      <c r="E277" s="41"/>
      <c r="F277" s="236" t="s">
        <v>1721</v>
      </c>
      <c r="G277" s="41"/>
      <c r="H277" s="41"/>
      <c r="I277" s="237"/>
      <c r="J277" s="41"/>
      <c r="K277" s="41"/>
      <c r="L277" s="45"/>
      <c r="M277" s="238"/>
      <c r="N277" s="239"/>
      <c r="O277" s="92"/>
      <c r="P277" s="92"/>
      <c r="Q277" s="92"/>
      <c r="R277" s="92"/>
      <c r="S277" s="92"/>
      <c r="T277" s="93"/>
      <c r="U277" s="39"/>
      <c r="V277" s="39"/>
      <c r="W277" s="39"/>
      <c r="X277" s="39"/>
      <c r="Y277" s="39"/>
      <c r="Z277" s="39"/>
      <c r="AA277" s="39"/>
      <c r="AB277" s="39"/>
      <c r="AC277" s="39"/>
      <c r="AD277" s="39"/>
      <c r="AE277" s="39"/>
      <c r="AT277" s="18" t="s">
        <v>159</v>
      </c>
      <c r="AU277" s="18" t="s">
        <v>83</v>
      </c>
    </row>
    <row r="278" s="2" customFormat="1" ht="16.5" customHeight="1">
      <c r="A278" s="39"/>
      <c r="B278" s="40"/>
      <c r="C278" s="221" t="s">
        <v>391</v>
      </c>
      <c r="D278" s="221" t="s">
        <v>153</v>
      </c>
      <c r="E278" s="222" t="s">
        <v>1723</v>
      </c>
      <c r="F278" s="223" t="s">
        <v>1724</v>
      </c>
      <c r="G278" s="224" t="s">
        <v>180</v>
      </c>
      <c r="H278" s="225">
        <v>1</v>
      </c>
      <c r="I278" s="226"/>
      <c r="J278" s="227">
        <f>ROUND(I278*H278,2)</f>
        <v>0</v>
      </c>
      <c r="K278" s="228"/>
      <c r="L278" s="45"/>
      <c r="M278" s="229" t="s">
        <v>1</v>
      </c>
      <c r="N278" s="230" t="s">
        <v>38</v>
      </c>
      <c r="O278" s="92"/>
      <c r="P278" s="231">
        <f>O278*H278</f>
        <v>0</v>
      </c>
      <c r="Q278" s="231">
        <v>0</v>
      </c>
      <c r="R278" s="231">
        <f>Q278*H278</f>
        <v>0</v>
      </c>
      <c r="S278" s="231">
        <v>0</v>
      </c>
      <c r="T278" s="232">
        <f>S278*H278</f>
        <v>0</v>
      </c>
      <c r="U278" s="39"/>
      <c r="V278" s="39"/>
      <c r="W278" s="39"/>
      <c r="X278" s="39"/>
      <c r="Y278" s="39"/>
      <c r="Z278" s="39"/>
      <c r="AA278" s="39"/>
      <c r="AB278" s="39"/>
      <c r="AC278" s="39"/>
      <c r="AD278" s="39"/>
      <c r="AE278" s="39"/>
      <c r="AR278" s="233" t="s">
        <v>169</v>
      </c>
      <c r="AT278" s="233" t="s">
        <v>153</v>
      </c>
      <c r="AU278" s="233" t="s">
        <v>83</v>
      </c>
      <c r="AY278" s="18" t="s">
        <v>152</v>
      </c>
      <c r="BE278" s="234">
        <f>IF(N278="základní",J278,0)</f>
        <v>0</v>
      </c>
      <c r="BF278" s="234">
        <f>IF(N278="snížená",J278,0)</f>
        <v>0</v>
      </c>
      <c r="BG278" s="234">
        <f>IF(N278="zákl. přenesená",J278,0)</f>
        <v>0</v>
      </c>
      <c r="BH278" s="234">
        <f>IF(N278="sníž. přenesená",J278,0)</f>
        <v>0</v>
      </c>
      <c r="BI278" s="234">
        <f>IF(N278="nulová",J278,0)</f>
        <v>0</v>
      </c>
      <c r="BJ278" s="18" t="s">
        <v>81</v>
      </c>
      <c r="BK278" s="234">
        <f>ROUND(I278*H278,2)</f>
        <v>0</v>
      </c>
      <c r="BL278" s="18" t="s">
        <v>169</v>
      </c>
      <c r="BM278" s="233" t="s">
        <v>1725</v>
      </c>
    </row>
    <row r="279" s="2" customFormat="1">
      <c r="A279" s="39"/>
      <c r="B279" s="40"/>
      <c r="C279" s="41"/>
      <c r="D279" s="235" t="s">
        <v>159</v>
      </c>
      <c r="E279" s="41"/>
      <c r="F279" s="236" t="s">
        <v>1724</v>
      </c>
      <c r="G279" s="41"/>
      <c r="H279" s="41"/>
      <c r="I279" s="237"/>
      <c r="J279" s="41"/>
      <c r="K279" s="41"/>
      <c r="L279" s="45"/>
      <c r="M279" s="238"/>
      <c r="N279" s="239"/>
      <c r="O279" s="92"/>
      <c r="P279" s="92"/>
      <c r="Q279" s="92"/>
      <c r="R279" s="92"/>
      <c r="S279" s="92"/>
      <c r="T279" s="93"/>
      <c r="U279" s="39"/>
      <c r="V279" s="39"/>
      <c r="W279" s="39"/>
      <c r="X279" s="39"/>
      <c r="Y279" s="39"/>
      <c r="Z279" s="39"/>
      <c r="AA279" s="39"/>
      <c r="AB279" s="39"/>
      <c r="AC279" s="39"/>
      <c r="AD279" s="39"/>
      <c r="AE279" s="39"/>
      <c r="AT279" s="18" t="s">
        <v>159</v>
      </c>
      <c r="AU279" s="18" t="s">
        <v>83</v>
      </c>
    </row>
    <row r="280" s="16" customFormat="1">
      <c r="A280" s="16"/>
      <c r="B280" s="299"/>
      <c r="C280" s="300"/>
      <c r="D280" s="235" t="s">
        <v>897</v>
      </c>
      <c r="E280" s="301" t="s">
        <v>1</v>
      </c>
      <c r="F280" s="302" t="s">
        <v>1603</v>
      </c>
      <c r="G280" s="300"/>
      <c r="H280" s="301" t="s">
        <v>1</v>
      </c>
      <c r="I280" s="303"/>
      <c r="J280" s="300"/>
      <c r="K280" s="300"/>
      <c r="L280" s="304"/>
      <c r="M280" s="305"/>
      <c r="N280" s="306"/>
      <c r="O280" s="306"/>
      <c r="P280" s="306"/>
      <c r="Q280" s="306"/>
      <c r="R280" s="306"/>
      <c r="S280" s="306"/>
      <c r="T280" s="307"/>
      <c r="U280" s="16"/>
      <c r="V280" s="16"/>
      <c r="W280" s="16"/>
      <c r="X280" s="16"/>
      <c r="Y280" s="16"/>
      <c r="Z280" s="16"/>
      <c r="AA280" s="16"/>
      <c r="AB280" s="16"/>
      <c r="AC280" s="16"/>
      <c r="AD280" s="16"/>
      <c r="AE280" s="16"/>
      <c r="AT280" s="308" t="s">
        <v>897</v>
      </c>
      <c r="AU280" s="308" t="s">
        <v>83</v>
      </c>
      <c r="AV280" s="16" t="s">
        <v>81</v>
      </c>
      <c r="AW280" s="16" t="s">
        <v>30</v>
      </c>
      <c r="AX280" s="16" t="s">
        <v>73</v>
      </c>
      <c r="AY280" s="308" t="s">
        <v>152</v>
      </c>
    </row>
    <row r="281" s="14" customFormat="1">
      <c r="A281" s="14"/>
      <c r="B281" s="276"/>
      <c r="C281" s="277"/>
      <c r="D281" s="235" t="s">
        <v>897</v>
      </c>
      <c r="E281" s="278" t="s">
        <v>1</v>
      </c>
      <c r="F281" s="279" t="s">
        <v>81</v>
      </c>
      <c r="G281" s="277"/>
      <c r="H281" s="280">
        <v>1</v>
      </c>
      <c r="I281" s="281"/>
      <c r="J281" s="277"/>
      <c r="K281" s="277"/>
      <c r="L281" s="282"/>
      <c r="M281" s="283"/>
      <c r="N281" s="284"/>
      <c r="O281" s="284"/>
      <c r="P281" s="284"/>
      <c r="Q281" s="284"/>
      <c r="R281" s="284"/>
      <c r="S281" s="284"/>
      <c r="T281" s="285"/>
      <c r="U281" s="14"/>
      <c r="V281" s="14"/>
      <c r="W281" s="14"/>
      <c r="X281" s="14"/>
      <c r="Y281" s="14"/>
      <c r="Z281" s="14"/>
      <c r="AA281" s="14"/>
      <c r="AB281" s="14"/>
      <c r="AC281" s="14"/>
      <c r="AD281" s="14"/>
      <c r="AE281" s="14"/>
      <c r="AT281" s="286" t="s">
        <v>897</v>
      </c>
      <c r="AU281" s="286" t="s">
        <v>83</v>
      </c>
      <c r="AV281" s="14" t="s">
        <v>83</v>
      </c>
      <c r="AW281" s="14" t="s">
        <v>30</v>
      </c>
      <c r="AX281" s="14" t="s">
        <v>73</v>
      </c>
      <c r="AY281" s="286" t="s">
        <v>152</v>
      </c>
    </row>
    <row r="282" s="15" customFormat="1">
      <c r="A282" s="15"/>
      <c r="B282" s="287"/>
      <c r="C282" s="288"/>
      <c r="D282" s="235" t="s">
        <v>897</v>
      </c>
      <c r="E282" s="289" t="s">
        <v>1</v>
      </c>
      <c r="F282" s="290" t="s">
        <v>899</v>
      </c>
      <c r="G282" s="288"/>
      <c r="H282" s="291">
        <v>1</v>
      </c>
      <c r="I282" s="292"/>
      <c r="J282" s="288"/>
      <c r="K282" s="288"/>
      <c r="L282" s="293"/>
      <c r="M282" s="294"/>
      <c r="N282" s="295"/>
      <c r="O282" s="295"/>
      <c r="P282" s="295"/>
      <c r="Q282" s="295"/>
      <c r="R282" s="295"/>
      <c r="S282" s="295"/>
      <c r="T282" s="296"/>
      <c r="U282" s="15"/>
      <c r="V282" s="15"/>
      <c r="W282" s="15"/>
      <c r="X282" s="15"/>
      <c r="Y282" s="15"/>
      <c r="Z282" s="15"/>
      <c r="AA282" s="15"/>
      <c r="AB282" s="15"/>
      <c r="AC282" s="15"/>
      <c r="AD282" s="15"/>
      <c r="AE282" s="15"/>
      <c r="AT282" s="297" t="s">
        <v>897</v>
      </c>
      <c r="AU282" s="297" t="s">
        <v>83</v>
      </c>
      <c r="AV282" s="15" t="s">
        <v>169</v>
      </c>
      <c r="AW282" s="15" t="s">
        <v>30</v>
      </c>
      <c r="AX282" s="15" t="s">
        <v>81</v>
      </c>
      <c r="AY282" s="297" t="s">
        <v>152</v>
      </c>
    </row>
    <row r="283" s="2" customFormat="1" ht="21.75" customHeight="1">
      <c r="A283" s="39"/>
      <c r="B283" s="40"/>
      <c r="C283" s="221" t="s">
        <v>395</v>
      </c>
      <c r="D283" s="221" t="s">
        <v>153</v>
      </c>
      <c r="E283" s="222" t="s">
        <v>1726</v>
      </c>
      <c r="F283" s="223" t="s">
        <v>1727</v>
      </c>
      <c r="G283" s="224" t="s">
        <v>293</v>
      </c>
      <c r="H283" s="225">
        <v>2</v>
      </c>
      <c r="I283" s="226"/>
      <c r="J283" s="227">
        <f>ROUND(I283*H283,2)</f>
        <v>0</v>
      </c>
      <c r="K283" s="228"/>
      <c r="L283" s="45"/>
      <c r="M283" s="229" t="s">
        <v>1</v>
      </c>
      <c r="N283" s="230" t="s">
        <v>38</v>
      </c>
      <c r="O283" s="92"/>
      <c r="P283" s="231">
        <f>O283*H283</f>
        <v>0</v>
      </c>
      <c r="Q283" s="231">
        <v>0</v>
      </c>
      <c r="R283" s="231">
        <f>Q283*H283</f>
        <v>0</v>
      </c>
      <c r="S283" s="231">
        <v>0</v>
      </c>
      <c r="T283" s="232">
        <f>S283*H283</f>
        <v>0</v>
      </c>
      <c r="U283" s="39"/>
      <c r="V283" s="39"/>
      <c r="W283" s="39"/>
      <c r="X283" s="39"/>
      <c r="Y283" s="39"/>
      <c r="Z283" s="39"/>
      <c r="AA283" s="39"/>
      <c r="AB283" s="39"/>
      <c r="AC283" s="39"/>
      <c r="AD283" s="39"/>
      <c r="AE283" s="39"/>
      <c r="AR283" s="233" t="s">
        <v>169</v>
      </c>
      <c r="AT283" s="233" t="s">
        <v>153</v>
      </c>
      <c r="AU283" s="233" t="s">
        <v>83</v>
      </c>
      <c r="AY283" s="18" t="s">
        <v>152</v>
      </c>
      <c r="BE283" s="234">
        <f>IF(N283="základní",J283,0)</f>
        <v>0</v>
      </c>
      <c r="BF283" s="234">
        <f>IF(N283="snížená",J283,0)</f>
        <v>0</v>
      </c>
      <c r="BG283" s="234">
        <f>IF(N283="zákl. přenesená",J283,0)</f>
        <v>0</v>
      </c>
      <c r="BH283" s="234">
        <f>IF(N283="sníž. přenesená",J283,0)</f>
        <v>0</v>
      </c>
      <c r="BI283" s="234">
        <f>IF(N283="nulová",J283,0)</f>
        <v>0</v>
      </c>
      <c r="BJ283" s="18" t="s">
        <v>81</v>
      </c>
      <c r="BK283" s="234">
        <f>ROUND(I283*H283,2)</f>
        <v>0</v>
      </c>
      <c r="BL283" s="18" t="s">
        <v>169</v>
      </c>
      <c r="BM283" s="233" t="s">
        <v>1728</v>
      </c>
    </row>
    <row r="284" s="2" customFormat="1">
      <c r="A284" s="39"/>
      <c r="B284" s="40"/>
      <c r="C284" s="41"/>
      <c r="D284" s="235" t="s">
        <v>159</v>
      </c>
      <c r="E284" s="41"/>
      <c r="F284" s="236" t="s">
        <v>1727</v>
      </c>
      <c r="G284" s="41"/>
      <c r="H284" s="41"/>
      <c r="I284" s="237"/>
      <c r="J284" s="41"/>
      <c r="K284" s="41"/>
      <c r="L284" s="45"/>
      <c r="M284" s="238"/>
      <c r="N284" s="239"/>
      <c r="O284" s="92"/>
      <c r="P284" s="92"/>
      <c r="Q284" s="92"/>
      <c r="R284" s="92"/>
      <c r="S284" s="92"/>
      <c r="T284" s="93"/>
      <c r="U284" s="39"/>
      <c r="V284" s="39"/>
      <c r="W284" s="39"/>
      <c r="X284" s="39"/>
      <c r="Y284" s="39"/>
      <c r="Z284" s="39"/>
      <c r="AA284" s="39"/>
      <c r="AB284" s="39"/>
      <c r="AC284" s="39"/>
      <c r="AD284" s="39"/>
      <c r="AE284" s="39"/>
      <c r="AT284" s="18" t="s">
        <v>159</v>
      </c>
      <c r="AU284" s="18" t="s">
        <v>83</v>
      </c>
    </row>
    <row r="285" s="16" customFormat="1">
      <c r="A285" s="16"/>
      <c r="B285" s="299"/>
      <c r="C285" s="300"/>
      <c r="D285" s="235" t="s">
        <v>897</v>
      </c>
      <c r="E285" s="301" t="s">
        <v>1</v>
      </c>
      <c r="F285" s="302" t="s">
        <v>1729</v>
      </c>
      <c r="G285" s="300"/>
      <c r="H285" s="301" t="s">
        <v>1</v>
      </c>
      <c r="I285" s="303"/>
      <c r="J285" s="300"/>
      <c r="K285" s="300"/>
      <c r="L285" s="304"/>
      <c r="M285" s="305"/>
      <c r="N285" s="306"/>
      <c r="O285" s="306"/>
      <c r="P285" s="306"/>
      <c r="Q285" s="306"/>
      <c r="R285" s="306"/>
      <c r="S285" s="306"/>
      <c r="T285" s="307"/>
      <c r="U285" s="16"/>
      <c r="V285" s="16"/>
      <c r="W285" s="16"/>
      <c r="X285" s="16"/>
      <c r="Y285" s="16"/>
      <c r="Z285" s="16"/>
      <c r="AA285" s="16"/>
      <c r="AB285" s="16"/>
      <c r="AC285" s="16"/>
      <c r="AD285" s="16"/>
      <c r="AE285" s="16"/>
      <c r="AT285" s="308" t="s">
        <v>897</v>
      </c>
      <c r="AU285" s="308" t="s">
        <v>83</v>
      </c>
      <c r="AV285" s="16" t="s">
        <v>81</v>
      </c>
      <c r="AW285" s="16" t="s">
        <v>30</v>
      </c>
      <c r="AX285" s="16" t="s">
        <v>73</v>
      </c>
      <c r="AY285" s="308" t="s">
        <v>152</v>
      </c>
    </row>
    <row r="286" s="14" customFormat="1">
      <c r="A286" s="14"/>
      <c r="B286" s="276"/>
      <c r="C286" s="277"/>
      <c r="D286" s="235" t="s">
        <v>897</v>
      </c>
      <c r="E286" s="278" t="s">
        <v>1</v>
      </c>
      <c r="F286" s="279" t="s">
        <v>83</v>
      </c>
      <c r="G286" s="277"/>
      <c r="H286" s="280">
        <v>2</v>
      </c>
      <c r="I286" s="281"/>
      <c r="J286" s="277"/>
      <c r="K286" s="277"/>
      <c r="L286" s="282"/>
      <c r="M286" s="283"/>
      <c r="N286" s="284"/>
      <c r="O286" s="284"/>
      <c r="P286" s="284"/>
      <c r="Q286" s="284"/>
      <c r="R286" s="284"/>
      <c r="S286" s="284"/>
      <c r="T286" s="285"/>
      <c r="U286" s="14"/>
      <c r="V286" s="14"/>
      <c r="W286" s="14"/>
      <c r="X286" s="14"/>
      <c r="Y286" s="14"/>
      <c r="Z286" s="14"/>
      <c r="AA286" s="14"/>
      <c r="AB286" s="14"/>
      <c r="AC286" s="14"/>
      <c r="AD286" s="14"/>
      <c r="AE286" s="14"/>
      <c r="AT286" s="286" t="s">
        <v>897</v>
      </c>
      <c r="AU286" s="286" t="s">
        <v>83</v>
      </c>
      <c r="AV286" s="14" t="s">
        <v>83</v>
      </c>
      <c r="AW286" s="14" t="s">
        <v>30</v>
      </c>
      <c r="AX286" s="14" t="s">
        <v>73</v>
      </c>
      <c r="AY286" s="286" t="s">
        <v>152</v>
      </c>
    </row>
    <row r="287" s="15" customFormat="1">
      <c r="A287" s="15"/>
      <c r="B287" s="287"/>
      <c r="C287" s="288"/>
      <c r="D287" s="235" t="s">
        <v>897</v>
      </c>
      <c r="E287" s="289" t="s">
        <v>1</v>
      </c>
      <c r="F287" s="290" t="s">
        <v>899</v>
      </c>
      <c r="G287" s="288"/>
      <c r="H287" s="291">
        <v>2</v>
      </c>
      <c r="I287" s="292"/>
      <c r="J287" s="288"/>
      <c r="K287" s="288"/>
      <c r="L287" s="293"/>
      <c r="M287" s="294"/>
      <c r="N287" s="295"/>
      <c r="O287" s="295"/>
      <c r="P287" s="295"/>
      <c r="Q287" s="295"/>
      <c r="R287" s="295"/>
      <c r="S287" s="295"/>
      <c r="T287" s="296"/>
      <c r="U287" s="15"/>
      <c r="V287" s="15"/>
      <c r="W287" s="15"/>
      <c r="X287" s="15"/>
      <c r="Y287" s="15"/>
      <c r="Z287" s="15"/>
      <c r="AA287" s="15"/>
      <c r="AB287" s="15"/>
      <c r="AC287" s="15"/>
      <c r="AD287" s="15"/>
      <c r="AE287" s="15"/>
      <c r="AT287" s="297" t="s">
        <v>897</v>
      </c>
      <c r="AU287" s="297" t="s">
        <v>83</v>
      </c>
      <c r="AV287" s="15" t="s">
        <v>169</v>
      </c>
      <c r="AW287" s="15" t="s">
        <v>30</v>
      </c>
      <c r="AX287" s="15" t="s">
        <v>81</v>
      </c>
      <c r="AY287" s="297" t="s">
        <v>152</v>
      </c>
    </row>
    <row r="288" s="11" customFormat="1" ht="22.8" customHeight="1">
      <c r="A288" s="11"/>
      <c r="B288" s="207"/>
      <c r="C288" s="208"/>
      <c r="D288" s="209" t="s">
        <v>72</v>
      </c>
      <c r="E288" s="260" t="s">
        <v>968</v>
      </c>
      <c r="F288" s="260" t="s">
        <v>969</v>
      </c>
      <c r="G288" s="208"/>
      <c r="H288" s="208"/>
      <c r="I288" s="211"/>
      <c r="J288" s="261">
        <f>BK288</f>
        <v>0</v>
      </c>
      <c r="K288" s="208"/>
      <c r="L288" s="213"/>
      <c r="M288" s="214"/>
      <c r="N288" s="215"/>
      <c r="O288" s="215"/>
      <c r="P288" s="216">
        <f>SUM(P289:P290)</f>
        <v>0</v>
      </c>
      <c r="Q288" s="215"/>
      <c r="R288" s="216">
        <f>SUM(R289:R290)</f>
        <v>0</v>
      </c>
      <c r="S288" s="215"/>
      <c r="T288" s="217">
        <f>SUM(T289:T290)</f>
        <v>0</v>
      </c>
      <c r="U288" s="11"/>
      <c r="V288" s="11"/>
      <c r="W288" s="11"/>
      <c r="X288" s="11"/>
      <c r="Y288" s="11"/>
      <c r="Z288" s="11"/>
      <c r="AA288" s="11"/>
      <c r="AB288" s="11"/>
      <c r="AC288" s="11"/>
      <c r="AD288" s="11"/>
      <c r="AE288" s="11"/>
      <c r="AR288" s="218" t="s">
        <v>81</v>
      </c>
      <c r="AT288" s="219" t="s">
        <v>72</v>
      </c>
      <c r="AU288" s="219" t="s">
        <v>81</v>
      </c>
      <c r="AY288" s="218" t="s">
        <v>152</v>
      </c>
      <c r="BK288" s="220">
        <f>SUM(BK289:BK290)</f>
        <v>0</v>
      </c>
    </row>
    <row r="289" s="2" customFormat="1" ht="21.75" customHeight="1">
      <c r="A289" s="39"/>
      <c r="B289" s="40"/>
      <c r="C289" s="221" t="s">
        <v>306</v>
      </c>
      <c r="D289" s="221" t="s">
        <v>153</v>
      </c>
      <c r="E289" s="222" t="s">
        <v>1730</v>
      </c>
      <c r="F289" s="223" t="s">
        <v>1731</v>
      </c>
      <c r="G289" s="224" t="s">
        <v>950</v>
      </c>
      <c r="H289" s="225">
        <v>6.9870000000000001</v>
      </c>
      <c r="I289" s="226"/>
      <c r="J289" s="227">
        <f>ROUND(I289*H289,2)</f>
        <v>0</v>
      </c>
      <c r="K289" s="228"/>
      <c r="L289" s="45"/>
      <c r="M289" s="229" t="s">
        <v>1</v>
      </c>
      <c r="N289" s="230" t="s">
        <v>38</v>
      </c>
      <c r="O289" s="92"/>
      <c r="P289" s="231">
        <f>O289*H289</f>
        <v>0</v>
      </c>
      <c r="Q289" s="231">
        <v>0</v>
      </c>
      <c r="R289" s="231">
        <f>Q289*H289</f>
        <v>0</v>
      </c>
      <c r="S289" s="231">
        <v>0</v>
      </c>
      <c r="T289" s="232">
        <f>S289*H289</f>
        <v>0</v>
      </c>
      <c r="U289" s="39"/>
      <c r="V289" s="39"/>
      <c r="W289" s="39"/>
      <c r="X289" s="39"/>
      <c r="Y289" s="39"/>
      <c r="Z289" s="39"/>
      <c r="AA289" s="39"/>
      <c r="AB289" s="39"/>
      <c r="AC289" s="39"/>
      <c r="AD289" s="39"/>
      <c r="AE289" s="39"/>
      <c r="AR289" s="233" t="s">
        <v>169</v>
      </c>
      <c r="AT289" s="233" t="s">
        <v>153</v>
      </c>
      <c r="AU289" s="233" t="s">
        <v>83</v>
      </c>
      <c r="AY289" s="18" t="s">
        <v>152</v>
      </c>
      <c r="BE289" s="234">
        <f>IF(N289="základní",J289,0)</f>
        <v>0</v>
      </c>
      <c r="BF289" s="234">
        <f>IF(N289="snížená",J289,0)</f>
        <v>0</v>
      </c>
      <c r="BG289" s="234">
        <f>IF(N289="zákl. přenesená",J289,0)</f>
        <v>0</v>
      </c>
      <c r="BH289" s="234">
        <f>IF(N289="sníž. přenesená",J289,0)</f>
        <v>0</v>
      </c>
      <c r="BI289" s="234">
        <f>IF(N289="nulová",J289,0)</f>
        <v>0</v>
      </c>
      <c r="BJ289" s="18" t="s">
        <v>81</v>
      </c>
      <c r="BK289" s="234">
        <f>ROUND(I289*H289,2)</f>
        <v>0</v>
      </c>
      <c r="BL289" s="18" t="s">
        <v>169</v>
      </c>
      <c r="BM289" s="233" t="s">
        <v>1732</v>
      </c>
    </row>
    <row r="290" s="2" customFormat="1">
      <c r="A290" s="39"/>
      <c r="B290" s="40"/>
      <c r="C290" s="41"/>
      <c r="D290" s="235" t="s">
        <v>159</v>
      </c>
      <c r="E290" s="41"/>
      <c r="F290" s="236" t="s">
        <v>1733</v>
      </c>
      <c r="G290" s="41"/>
      <c r="H290" s="41"/>
      <c r="I290" s="237"/>
      <c r="J290" s="41"/>
      <c r="K290" s="41"/>
      <c r="L290" s="45"/>
      <c r="M290" s="251"/>
      <c r="N290" s="252"/>
      <c r="O290" s="253"/>
      <c r="P290" s="253"/>
      <c r="Q290" s="253"/>
      <c r="R290" s="253"/>
      <c r="S290" s="253"/>
      <c r="T290" s="254"/>
      <c r="U290" s="39"/>
      <c r="V290" s="39"/>
      <c r="W290" s="39"/>
      <c r="X290" s="39"/>
      <c r="Y290" s="39"/>
      <c r="Z290" s="39"/>
      <c r="AA290" s="39"/>
      <c r="AB290" s="39"/>
      <c r="AC290" s="39"/>
      <c r="AD290" s="39"/>
      <c r="AE290" s="39"/>
      <c r="AT290" s="18" t="s">
        <v>159</v>
      </c>
      <c r="AU290" s="18" t="s">
        <v>83</v>
      </c>
    </row>
    <row r="291" s="2" customFormat="1" ht="6.96" customHeight="1">
      <c r="A291" s="39"/>
      <c r="B291" s="67"/>
      <c r="C291" s="68"/>
      <c r="D291" s="68"/>
      <c r="E291" s="68"/>
      <c r="F291" s="68"/>
      <c r="G291" s="68"/>
      <c r="H291" s="68"/>
      <c r="I291" s="68"/>
      <c r="J291" s="68"/>
      <c r="K291" s="68"/>
      <c r="L291" s="45"/>
      <c r="M291" s="39"/>
      <c r="O291" s="39"/>
      <c r="P291" s="39"/>
      <c r="Q291" s="39"/>
      <c r="R291" s="39"/>
      <c r="S291" s="39"/>
      <c r="T291" s="39"/>
      <c r="U291" s="39"/>
      <c r="V291" s="39"/>
      <c r="W291" s="39"/>
      <c r="X291" s="39"/>
      <c r="Y291" s="39"/>
      <c r="Z291" s="39"/>
      <c r="AA291" s="39"/>
      <c r="AB291" s="39"/>
      <c r="AC291" s="39"/>
      <c r="AD291" s="39"/>
      <c r="AE291" s="39"/>
    </row>
  </sheetData>
  <sheetProtection sheet="1" autoFilter="0" formatColumns="0" formatRows="0" objects="1" scenarios="1" spinCount="100000" saltValue="mnnqE2a7L7H4ydYE+uunypDZaIX3R19Qa9He9BLPBqrV9RO/+J7adGxyl8WENklNX+NRMi9dpRZtBTeLjX/AdQ==" hashValue="Pm22Y6j/7EXVJ+TpoMuEQg+b9YIQRGmDfDEbo3i8NCiL8VuPF0RSwtxNUd/sY9WEs3SXfXxIgghfv2Fi68/wTw==" algorithmName="SHA-512" password="CC35"/>
  <autoFilter ref="C121:K29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Vocásková Jindřiška</dc:creator>
  <cp:lastModifiedBy>Vocásková Jindřiška</cp:lastModifiedBy>
  <dcterms:created xsi:type="dcterms:W3CDTF">2021-06-02T13:03:45Z</dcterms:created>
  <dcterms:modified xsi:type="dcterms:W3CDTF">2021-06-02T13:04:02Z</dcterms:modified>
</cp:coreProperties>
</file>